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updateLinks="never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ltp\ltgem\PMP\Metoder och verktyg\"/>
    </mc:Choice>
  </mc:AlternateContent>
  <xr:revisionPtr revIDLastSave="0" documentId="8_{CAD2BBFE-88F5-42EF-A00F-24D9B8808A5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Kalkyl-fyrklövern" sheetId="1" r:id="rId1"/>
    <sheet name="Sammanställning" sheetId="3" r:id="rId2"/>
    <sheet name="Admin" sheetId="2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9" i="2" l="1"/>
  <c r="AH8" i="2"/>
  <c r="AJ7" i="2"/>
  <c r="AH7" i="2"/>
  <c r="AH10" i="2" s="1"/>
  <c r="AJ6" i="2"/>
  <c r="AH6" i="2"/>
  <c r="AJ5" i="2"/>
  <c r="AH5" i="2"/>
  <c r="AF5" i="2"/>
  <c r="AJ4" i="2"/>
  <c r="AJ8" i="2" s="1"/>
  <c r="AH4" i="2"/>
  <c r="AF4" i="2"/>
  <c r="G28" i="1"/>
  <c r="G27" i="1"/>
  <c r="AL7" i="2" s="1"/>
  <c r="G26" i="1"/>
  <c r="AL6" i="2" s="1"/>
  <c r="G25" i="1"/>
  <c r="AL5" i="2" s="1"/>
  <c r="G24" i="1"/>
  <c r="G23" i="1"/>
  <c r="AL4" i="2" s="1"/>
  <c r="L11" i="1"/>
  <c r="AF6" i="2" s="1"/>
  <c r="L9" i="1"/>
  <c r="AF7" i="2" l="1"/>
  <c r="AL8" i="2"/>
  <c r="F19" i="1"/>
  <c r="G16" i="3" s="1"/>
  <c r="K19" i="1"/>
  <c r="E11" i="3" s="1"/>
  <c r="I11" i="3" s="1"/>
  <c r="F5" i="1"/>
  <c r="E16" i="3" s="1"/>
  <c r="I16" i="3" s="1"/>
  <c r="K5" i="1"/>
  <c r="G11" i="3" s="1"/>
  <c r="F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Raab-Obermayr Karl RST ledningsstöd</author>
  </authors>
  <commentList>
    <comment ref="F9" authorId="0" shapeId="0" xr:uid="{00000000-0006-0000-0000-000001000000}">
      <text>
        <r>
          <rPr>
            <sz val="9"/>
            <rFont val="Tahoma"/>
            <family val="2"/>
          </rPr>
          <t>Hur är tillgången av resurser som har tid och kompetens att genomföra förändringen?
5=mycket enkelt att få tillgång till resurser.
1=mycket svårt att få tillgång till resurser.</t>
        </r>
      </text>
    </comment>
    <comment ref="J9" authorId="0" shapeId="0" xr:uid="{00000000-0006-0000-0000-000002000000}">
      <text>
        <r>
          <rPr>
            <sz val="9"/>
            <rFont val="Tahoma"/>
            <family val="2"/>
          </rPr>
          <t>Till exempel: 
- Hur mycket tid kommer att frigöras genom att införa en ny digital lösning? 
- Nytt arbetssätt?
Den uppskattade tiden inkluderar både stödfunktioner och kärnverksamhet.
Det är svårt att veta i detta skede men gör en ungfärlig uppskattning. Denna siffran kan ändras under tidens gång.</t>
        </r>
      </text>
    </comment>
    <comment ref="E10" authorId="0" shapeId="0" xr:uid="{00000000-0006-0000-0000-000003000000}">
      <text>
        <r>
          <rPr>
            <sz val="9"/>
            <rFont val="Tahoma"/>
            <family val="2"/>
          </rPr>
          <t xml:space="preserve">Guide:
1 = Hela Region Kronoberg
5 = Enbart avdelning </t>
        </r>
      </text>
    </comment>
    <comment ref="F10" authorId="0" shapeId="0" xr:uid="{00000000-0006-0000-0000-000004000000}">
      <text>
        <r>
          <rPr>
            <sz val="9"/>
            <rFont val="Tahoma"/>
            <family val="2"/>
          </rPr>
          <t>Hur många inom regionen är det som påverkas av  förändringen? 
Antal medarbetare kan påverka både omfattning i tid och resuser.
Är det alla medarbetare = 1. 
Är det en enhet eller avdelning = 5.</t>
        </r>
      </text>
    </comment>
    <comment ref="J10" authorId="0" shapeId="0" xr:uid="{00000000-0006-0000-0000-000005000000}">
      <text>
        <r>
          <rPr>
            <sz val="9"/>
            <rFont val="Tahoma"/>
            <family val="2"/>
          </rPr>
          <t>Till exempel:
- Ökad trygghet
- Ökad delaktighet
- Ökad precision och kvalité</t>
        </r>
      </text>
    </comment>
    <comment ref="F11" authorId="0" shapeId="0" xr:uid="{00000000-0006-0000-0000-000006000000}">
      <text>
        <r>
          <rPr>
            <sz val="9"/>
            <rFont val="Tahoma"/>
            <family val="2"/>
          </rPr>
          <t>På vilken  nivå är</t>
        </r>
        <r>
          <rPr>
            <b/>
            <sz val="9"/>
            <rFont val="Tahoma"/>
            <family val="2"/>
          </rPr>
          <t xml:space="preserve"> kompetensen</t>
        </r>
        <r>
          <rPr>
            <sz val="9"/>
            <rFont val="Tahoma"/>
            <family val="2"/>
          </rPr>
          <t xml:space="preserve"> hos de personer som berörs/påverkas av förändringen?  Gör en bedömning på en generell nivå. 
Nivån på kompetens påverkar genomförandet både vad det gäller tid och resurser.</t>
        </r>
      </text>
    </comment>
    <comment ref="J11" authorId="0" shapeId="0" xr:uid="{00000000-0006-0000-0000-000007000000}">
      <text>
        <r>
          <rPr>
            <sz val="9"/>
            <rFont val="Tahoma"/>
            <family val="2"/>
          </rPr>
          <t>Till exempel: 
- färre konsulter
- Mindre licenskostnader
- Mindre hyrpersonal</t>
        </r>
      </text>
    </comment>
    <comment ref="F12" authorId="0" shapeId="0" xr:uid="{00000000-0006-0000-0000-000008000000}">
      <text>
        <r>
          <rPr>
            <sz val="9"/>
            <rFont val="Tahoma"/>
            <family val="2"/>
          </rPr>
          <t xml:space="preserve">Hur mottagliga är personerna / grupperna som berörs av förändringen? Är det stort motstånd? Rädsla? Oro?  Eller välkomnas förändringen med öppna armar? 
Nivån på mottaglighet kräver mer eller mindre insatser i genomförandet och är mottagliheten låg kräver det mer planering inom förändringsledning och kommunikation.  </t>
        </r>
      </text>
    </comment>
    <comment ref="E23" authorId="0" shapeId="0" xr:uid="{00000000-0006-0000-0000-000009000000}">
      <text>
        <r>
          <rPr>
            <sz val="9"/>
            <rFont val="Tahoma"/>
            <family val="2"/>
          </rPr>
          <t xml:space="preserve">Totalt antal arbetstimmar för personer som ska genomfröra förändringen/uppdraget. Exempel: projektgruppsmedlemmar
</t>
        </r>
      </text>
    </comment>
    <comment ref="K23" authorId="0" shapeId="0" xr:uid="{00000000-0006-0000-0000-00000A000000}">
      <text>
        <r>
          <rPr>
            <sz val="9"/>
            <rFont val="Tahoma"/>
            <family val="2"/>
          </rPr>
          <t>Här gör du en bedömning huruvida detta är ett lagkrav eller inte ett lagkrav.</t>
        </r>
      </text>
    </comment>
    <comment ref="E24" authorId="0" shapeId="0" xr:uid="{00000000-0006-0000-0000-00000B000000}">
      <text>
        <r>
          <rPr>
            <sz val="9"/>
            <rFont val="Tahoma"/>
            <family val="2"/>
          </rPr>
          <t xml:space="preserve">Totalt antal arbetstimmar för personer som påverkas av förändringen/uppdraget.
Till exempel:
- Chefer
- Stödfunktioner
Exludera projektgruppsmedlemmar.
</t>
        </r>
      </text>
    </comment>
    <comment ref="E25" authorId="0" shapeId="0" xr:uid="{00000000-0006-0000-0000-00000C000000}">
      <text>
        <r>
          <rPr>
            <sz val="9"/>
            <rFont val="Tahoma"/>
            <family val="2"/>
          </rPr>
          <t xml:space="preserve">Till exempel:
- Investeringskostnad
- Konsultkostnad
</t>
        </r>
      </text>
    </comment>
    <comment ref="J25" authorId="0" shapeId="0" xr:uid="{00000000-0006-0000-0000-00000D000000}">
      <text>
        <r>
          <rPr>
            <sz val="9"/>
            <rFont val="Tahoma"/>
            <family val="2"/>
          </rPr>
          <t>Regionövergripande eller VO-övergripande.</t>
        </r>
      </text>
    </comment>
    <comment ref="K26" authorId="0" shapeId="0" xr:uid="{00000000-0006-0000-0000-00000E000000}">
      <text>
        <r>
          <rPr>
            <sz val="9"/>
            <rFont val="Tahoma"/>
            <family val="2"/>
          </rPr>
          <t>Här gör du en bedömning av i vilken grad utvecklingsinsatsen bidrar till att uppnå verksamhetens mål och strategiska inriktining.</t>
        </r>
      </text>
    </comment>
    <comment ref="E27" authorId="0" shapeId="0" xr:uid="{00000000-0006-0000-0000-00000F000000}">
      <text>
        <r>
          <rPr>
            <sz val="9"/>
            <rFont val="Tahoma"/>
            <family val="2"/>
          </rPr>
          <t>Eventuella merkosnader efter ett genomförande.
Tillexempel:
- Externa kostnader
- Hyreskostnad
- Licenskostnader
- Konsultkostnader
Exkludera kostnad för ökat internt personalbehov.</t>
        </r>
      </text>
    </comment>
    <comment ref="K28" authorId="0" shapeId="0" xr:uid="{00000000-0006-0000-0000-000010000000}">
      <text>
        <r>
          <rPr>
            <sz val="9"/>
            <rFont val="Tahoma"/>
            <family val="2"/>
          </rPr>
          <t>I vilken utsträckning  efterfrågas förändringen  inom organisationen. Värdera både utifrån ledningens och medarbetrnas perspektiv.</t>
        </r>
      </text>
    </comment>
  </commentList>
</comments>
</file>

<file path=xl/sharedStrings.xml><?xml version="1.0" encoding="utf-8"?>
<sst xmlns="http://schemas.openxmlformats.org/spreadsheetml/2006/main" count="152" uniqueCount="94">
  <si>
    <t>Lagkrav</t>
  </si>
  <si>
    <t>Värde</t>
  </si>
  <si>
    <t>tkr (tusen kronor)</t>
  </si>
  <si>
    <t>1: Mycket låg</t>
  </si>
  <si>
    <t>2: Låg</t>
  </si>
  <si>
    <t>3: Medium</t>
  </si>
  <si>
    <t>4: Hög</t>
  </si>
  <si>
    <t>5: Mycket hög</t>
  </si>
  <si>
    <t>Timmar</t>
  </si>
  <si>
    <t>STRATEGISK NYTTA</t>
  </si>
  <si>
    <t>EFFEKT</t>
  </si>
  <si>
    <t>Betydelse</t>
  </si>
  <si>
    <t>Uppgift saknas</t>
  </si>
  <si>
    <t>JA</t>
  </si>
  <si>
    <t>NEJ</t>
  </si>
  <si>
    <t>GENOMFÖRBARHET</t>
  </si>
  <si>
    <t>RESURSÅTGÅNG</t>
  </si>
  <si>
    <t>1: Mycket hög</t>
  </si>
  <si>
    <t>2: Hög</t>
  </si>
  <si>
    <t>4: Låg</t>
  </si>
  <si>
    <t>5: Mycket låg</t>
  </si>
  <si>
    <t>Parameter</t>
  </si>
  <si>
    <t>FYRKLÖVERN</t>
  </si>
  <si>
    <t>Värde strategisk nytta</t>
  </si>
  <si>
    <t>Värde Effekt</t>
  </si>
  <si>
    <t>Kvantitativ nytta</t>
  </si>
  <si>
    <t>Kvantitativ resursåtgång</t>
  </si>
  <si>
    <t>INSATS</t>
  </si>
  <si>
    <t>NYTTA</t>
  </si>
  <si>
    <t>Värde Genomförbarhet</t>
  </si>
  <si>
    <t>Värde Resursåtgång</t>
  </si>
  <si>
    <t>Typ av strategisk nytta</t>
  </si>
  <si>
    <t>Typ av resursåtgång</t>
  </si>
  <si>
    <t>Typ av genomförbarhet</t>
  </si>
  <si>
    <t>Typ av effekt</t>
  </si>
  <si>
    <t>PRIORITERINGSVÄRDE</t>
  </si>
  <si>
    <t>FRÅN 1-100</t>
  </si>
  <si>
    <t>NYTTOVÄRDE</t>
  </si>
  <si>
    <t>FRÅN 1-5</t>
  </si>
  <si>
    <t>FRÅN 1-10</t>
  </si>
  <si>
    <t>INSATSVÄRDE</t>
  </si>
  <si>
    <t>Värdera effekt 1-5 (5 = mycket hög och 1 = mycket låg)</t>
  </si>
  <si>
    <t>Värdera strategisk nytta 1-5 (5 = mycket hög och 1 = mycket låg)</t>
  </si>
  <si>
    <t>Effekt - Kvalité</t>
  </si>
  <si>
    <t xml:space="preserve">Titel: </t>
  </si>
  <si>
    <t>Författare:</t>
  </si>
  <si>
    <t>Datum:</t>
  </si>
  <si>
    <t>Skriv in benämning på initiativ här.</t>
  </si>
  <si>
    <t>Värdering</t>
  </si>
  <si>
    <t>Listor för betydelse</t>
  </si>
  <si>
    <t>Regler för beloppsgräns</t>
  </si>
  <si>
    <t>Skriv in namn på kalkylansvarig här.</t>
  </si>
  <si>
    <t>Resursåtgång värderas 1-5 (5 = mycket låg resursåtgång och 1 = mycket hög resursåtgång)</t>
  </si>
  <si>
    <t>Effekt - Definition timgräns</t>
  </si>
  <si>
    <t>Effekt - Definition beloppsgräns</t>
  </si>
  <si>
    <t>Resursåtgång - Definition timgräns</t>
  </si>
  <si>
    <t>Resursåtgång - Definition beloppsgräns</t>
  </si>
  <si>
    <t>Politiskt beslut</t>
  </si>
  <si>
    <t>Övergripande ledningsbeslut</t>
  </si>
  <si>
    <t>I linje med regionens strategier och mål?</t>
  </si>
  <si>
    <t>Efterfrågan från berörd verksamheten</t>
  </si>
  <si>
    <t>0-499</t>
  </si>
  <si>
    <t>500-1499</t>
  </si>
  <si>
    <t>1500-2999</t>
  </si>
  <si>
    <t>3000-4999</t>
  </si>
  <si>
    <t>&gt; 5000</t>
  </si>
  <si>
    <t>350-999</t>
  </si>
  <si>
    <t>&gt; 3000</t>
  </si>
  <si>
    <t>Ange datum här (ex. 2021-01-01)</t>
  </si>
  <si>
    <t>Tillgång till resurser att genomföra förändringen/uppdraget</t>
  </si>
  <si>
    <t>Antal  personer som påverkas av förändringen</t>
  </si>
  <si>
    <t xml:space="preserve">Kompetens inom det nya området hos berörda personer </t>
  </si>
  <si>
    <t xml:space="preserve">Mottagligheten inom det nya området hos berörda personer </t>
  </si>
  <si>
    <t xml:space="preserve">Ange kvantitet av resursåtgång </t>
  </si>
  <si>
    <t>Ökad personalbehov efter förändringen? Antal timmar/år</t>
  </si>
  <si>
    <t>Värde för invånare i Kronoberg</t>
  </si>
  <si>
    <t xml:space="preserve">Ange kvantitet av nytta </t>
  </si>
  <si>
    <t>Total kostnad för att genomföra  förändringen/uppdraget? (TKR)</t>
  </si>
  <si>
    <t>Effekt - Frigjorda arbetstimmar/år</t>
  </si>
  <si>
    <t>Effekt - Reducerade kostnader/år (TKR)</t>
  </si>
  <si>
    <t>Ökade årliga kostnader efter förändringen? (TKR)</t>
  </si>
  <si>
    <t>Totalt antal timmar för de som skall genomföra förändringen/uppdraget?</t>
  </si>
  <si>
    <t>Totalt antal timmar för de som påverkas av förändringen/uppdraget?</t>
  </si>
  <si>
    <t>Efter införande</t>
  </si>
  <si>
    <t>Under införande</t>
  </si>
  <si>
    <t>1-349</t>
  </si>
  <si>
    <t>1000-2999</t>
  </si>
  <si>
    <t>1-499</t>
  </si>
  <si>
    <t>1500-4999</t>
  </si>
  <si>
    <t>1: Mycket svårt att genomföra förändring</t>
  </si>
  <si>
    <t>2: Svårt att genomföra förändring</t>
  </si>
  <si>
    <t>4: Lätt att genomföra förändring</t>
  </si>
  <si>
    <t>5: Mycket lätt att genomföra förändring</t>
  </si>
  <si>
    <t>Värdera utvecklingsinsatsens komplexitet 1-5 (1 = mycket hög komplexitet och 5 = mycket låg komplexitet)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</si>
</sst>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\ _k_r_-;\-* #,##0\ _k_r_-;_-* &quot;-&quot;\ _k_r_-;_-@_-"/>
    <numFmt numFmtId="44" formatCode="_-* #,##0.00\ &quot;kr&quot;_-;\-* #,##0.00\ &quot;kr&quot;_-;_-* &quot;-&quot;??\ &quot;kr&quot;_-;_-@_-"/>
    <numFmt numFmtId="43" formatCode="_-* #,##0.00\ _k_r_-;\-* #,##0.00\ _k_r_-;_-* &quot;-&quot;??\ _k_r_-;_-@_-"/>
    <numFmt numFmtId="164" formatCode="0.0"/>
    <numFmt numFmtId="165" formatCode="#,##0.0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 tint="0.49974059266945403"/>
      <name val="Arial"/>
      <family val="2"/>
    </font>
    <font>
      <sz val="10"/>
      <name val="Arial"/>
      <family val="2"/>
    </font>
    <font>
      <b/>
      <sz val="14"/>
      <color theme="5"/>
      <name val="Arial"/>
      <family val="2"/>
    </font>
    <font>
      <b/>
      <sz val="10"/>
      <color theme="1"/>
      <name val="Arial"/>
      <family val="2"/>
    </font>
    <font>
      <b/>
      <sz val="11"/>
      <color rgb="FFC00000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rgb="FF92D050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0"/>
      <color theme="0" tint="-0.34974211859492782"/>
      <name val="Arial"/>
      <family val="2"/>
    </font>
    <font>
      <b/>
      <sz val="10"/>
      <color theme="4"/>
      <name val="Arial"/>
      <family val="2"/>
    </font>
    <font>
      <b/>
      <sz val="10"/>
      <color rgb="FFFF0000"/>
      <name val="Arial"/>
      <family val="2"/>
    </font>
    <font>
      <b/>
      <sz val="11"/>
      <color rgb="FF98948E"/>
      <name val="Arial"/>
      <family val="2"/>
    </font>
    <font>
      <sz val="10"/>
      <color rgb="FF98948E"/>
      <name val="Arial"/>
      <family val="2"/>
    </font>
    <font>
      <b/>
      <sz val="10"/>
      <color rgb="FF98948E"/>
      <name val="Arial"/>
      <family val="2"/>
    </font>
    <font>
      <sz val="9"/>
      <color theme="1"/>
      <name val="Calibri"/>
      <family val="2"/>
      <scheme val="minor"/>
    </font>
    <font>
      <b/>
      <sz val="14"/>
      <color rgb="FFC00000"/>
      <name val="Arial"/>
      <family val="2"/>
    </font>
    <font>
      <b/>
      <sz val="14"/>
      <color rgb="FF0083C2"/>
      <name val="Arial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745170445875425E-2"/>
        <bgColor indexed="64"/>
      </patternFill>
    </fill>
    <fill>
      <patternFill patternType="solid">
        <fgColor theme="0" tint="-0.24973296304208503"/>
        <bgColor indexed="64"/>
      </patternFill>
    </fill>
    <fill>
      <patternFill patternType="solid">
        <fgColor theme="0" tint="-0.14975432599871821"/>
        <bgColor indexed="64"/>
      </patternFill>
    </fill>
    <fill>
      <patternFill patternType="solid">
        <fgColor rgb="FF92D050"/>
        <bgColor indexed="64"/>
      </patternFill>
    </fill>
  </fills>
  <borders count="8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 style="thin">
        <color theme="0" tint="-0.24973296304208503"/>
      </left>
      <right style="thin">
        <color auto="1"/>
      </right>
      <top style="thin">
        <color theme="0" tint="-0.24973296304208503"/>
      </top>
      <bottom style="thin">
        <color auto="1"/>
      </bottom>
      <diagonal/>
    </border>
    <border>
      <left style="thin">
        <color theme="0" tint="-0.24973296304208503"/>
      </left>
      <right style="thin">
        <color theme="0" tint="-0.24973296304208503"/>
      </right>
      <top style="thin">
        <color theme="0" tint="-0.24973296304208503"/>
      </top>
      <bottom style="thin">
        <color auto="1"/>
      </bottom>
      <diagonal/>
    </border>
    <border>
      <left style="thin">
        <color theme="0" tint="-0.24973296304208503"/>
      </left>
      <right style="thin">
        <color auto="1"/>
      </right>
      <top style="thin">
        <color theme="0" tint="-0.24973296304208503"/>
      </top>
      <bottom style="thin">
        <color theme="0" tint="-0.24973296304208503"/>
      </bottom>
      <diagonal/>
    </border>
    <border>
      <left style="thin">
        <color theme="0" tint="-0.24973296304208503"/>
      </left>
      <right style="thin">
        <color theme="0" tint="-0.24973296304208503"/>
      </right>
      <top style="thin">
        <color theme="0" tint="-0.24973296304208503"/>
      </top>
      <bottom style="thin">
        <color theme="0" tint="-0.24973296304208503"/>
      </bottom>
      <diagonal/>
    </border>
    <border>
      <left style="thin">
        <color theme="0" tint="-0.24973296304208503"/>
      </left>
      <right style="thin">
        <color auto="1"/>
      </right>
      <top/>
      <bottom style="thin">
        <color theme="0" tint="-0.24973296304208503"/>
      </bottom>
      <diagonal/>
    </border>
    <border>
      <left style="thin">
        <color theme="0" tint="-0.24973296304208503"/>
      </left>
      <right style="thin">
        <color theme="0" tint="-0.24973296304208503"/>
      </right>
      <top/>
      <bottom style="thin">
        <color theme="0" tint="-0.2497329630420850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0" tint="-0.24970244453260904"/>
      </top>
      <bottom style="thin">
        <color theme="0" tint="-0.24970244453260904"/>
      </bottom>
      <diagonal/>
    </border>
    <border>
      <left style="thin">
        <color auto="1"/>
      </left>
      <right/>
      <top style="thin">
        <color theme="0" tint="-0.24970244453260904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0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theme="0" tint="-0.24973296304208503"/>
      </top>
      <bottom style="thin">
        <color theme="0" tint="-0.24970244453260904"/>
      </bottom>
      <diagonal/>
    </border>
    <border>
      <left style="thin">
        <color auto="1"/>
      </left>
      <right/>
      <top style="thin">
        <color theme="0" tint="-0.24973296304208503"/>
      </top>
      <bottom style="thin">
        <color theme="0" tint="-0.24973296304208503"/>
      </bottom>
      <diagonal/>
    </border>
    <border>
      <left style="thin">
        <color theme="0" tint="-0.24973296304208503"/>
      </left>
      <right style="thin">
        <color auto="1"/>
      </right>
      <top style="thin">
        <color theme="1"/>
      </top>
      <bottom style="thin">
        <color theme="0" tint="-0.24973296304208503"/>
      </bottom>
      <diagonal/>
    </border>
    <border>
      <left style="thin">
        <color auto="1"/>
      </left>
      <right style="thin">
        <color theme="0" tint="-0.24973296304208503"/>
      </right>
      <top style="thin">
        <color theme="1"/>
      </top>
      <bottom style="thin">
        <color theme="0" tint="-0.24973296304208503"/>
      </bottom>
      <diagonal/>
    </border>
    <border>
      <left style="thin">
        <color auto="1"/>
      </left>
      <right style="thin">
        <color theme="0" tint="-0.24973296304208503"/>
      </right>
      <top/>
      <bottom/>
      <diagonal/>
    </border>
    <border>
      <left style="thin">
        <color auto="1"/>
      </left>
      <right style="thin">
        <color theme="0" tint="-0.24973296304208503"/>
      </right>
      <top style="thin">
        <color theme="0" tint="-0.24973296304208503"/>
      </top>
      <bottom style="thin">
        <color auto="1"/>
      </bottom>
      <diagonal/>
    </border>
    <border>
      <left/>
      <right style="thin">
        <color theme="0" tint="-0.24973296304208503"/>
      </right>
      <top/>
      <bottom/>
      <diagonal/>
    </border>
    <border>
      <left/>
      <right/>
      <top style="thin">
        <color theme="1"/>
      </top>
      <bottom style="thin">
        <color theme="0" tint="-0.24973296304208503"/>
      </bottom>
      <diagonal/>
    </border>
    <border>
      <left style="thin">
        <color theme="0" tint="-0.24973296304208503"/>
      </left>
      <right style="thin">
        <color auto="1"/>
      </right>
      <top style="thin">
        <color theme="0" tint="-0.24973296304208503"/>
      </top>
      <bottom/>
      <diagonal/>
    </border>
    <border>
      <left/>
      <right style="thin">
        <color theme="0" tint="-0.24973296304208503"/>
      </right>
      <top style="thin">
        <color theme="0" tint="-0.24973296304208503"/>
      </top>
      <bottom style="thin">
        <color auto="1"/>
      </bottom>
      <diagonal/>
    </border>
    <border>
      <left style="thin">
        <color theme="0" tint="-0.24973296304208503"/>
      </left>
      <right/>
      <top style="thin">
        <color theme="0" tint="-0.24973296304208503"/>
      </top>
      <bottom/>
      <diagonal/>
    </border>
    <border>
      <left style="thin">
        <color theme="0" tint="-0.24973296304208503"/>
      </left>
      <right/>
      <top/>
      <bottom/>
      <diagonal/>
    </border>
    <border>
      <left style="thin">
        <color theme="0" tint="-0.24973296304208503"/>
      </left>
      <right/>
      <top/>
      <bottom style="thin">
        <color theme="0" tint="-0.2497329630420850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70244453260904"/>
      </top>
      <bottom style="thin">
        <color theme="0" tint="-0.24970244453260904"/>
      </bottom>
      <diagonal/>
    </border>
    <border>
      <left style="thin">
        <color auto="1"/>
      </left>
      <right style="thin">
        <color auto="1"/>
      </right>
      <top style="thin">
        <color theme="0" tint="-0.24970244453260904"/>
      </top>
      <bottom/>
      <diagonal/>
    </border>
    <border>
      <left style="thin">
        <color auto="1"/>
      </left>
      <right style="thin">
        <color auto="1"/>
      </right>
      <top style="thin">
        <color theme="0" tint="-0.24970244453260904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0" tint="-0.2497024445326090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0" tint="-0.2497024445326090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70244453260904"/>
      </bottom>
      <diagonal/>
    </border>
    <border>
      <left/>
      <right/>
      <top/>
      <bottom style="thin">
        <color theme="0" tint="-0.24973296304208503"/>
      </bottom>
      <diagonal/>
    </border>
    <border>
      <left/>
      <right style="thin">
        <color theme="0" tint="-0.24973296304208503"/>
      </right>
      <top/>
      <bottom style="thin">
        <color theme="0" tint="-0.24973296304208503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0" tint="-0.24970244453260904"/>
      </top>
      <bottom style="medium">
        <color theme="0" tint="-0.24973296304208503"/>
      </bottom>
      <diagonal/>
    </border>
    <border>
      <left/>
      <right/>
      <top style="thin">
        <color theme="0" tint="-0.24973296304208503"/>
      </top>
      <bottom style="medium">
        <color theme="0" tint="-0.24973296304208503"/>
      </bottom>
      <diagonal/>
    </border>
    <border>
      <left/>
      <right style="thin">
        <color auto="1"/>
      </right>
      <top style="thin">
        <color theme="0" tint="-0.24973296304208503"/>
      </top>
      <bottom style="medium">
        <color theme="0" tint="-0.24973296304208503"/>
      </bottom>
      <diagonal/>
    </border>
    <border>
      <left style="thin">
        <color auto="1"/>
      </left>
      <right/>
      <top style="medium">
        <color theme="0" tint="-0.24973296304208503"/>
      </top>
      <bottom style="medium">
        <color auto="1"/>
      </bottom>
      <diagonal/>
    </border>
    <border>
      <left/>
      <right/>
      <top style="medium">
        <color theme="0" tint="-0.24973296304208503"/>
      </top>
      <bottom style="medium">
        <color auto="1"/>
      </bottom>
      <diagonal/>
    </border>
    <border>
      <left/>
      <right style="thin">
        <color auto="1"/>
      </right>
      <top style="medium">
        <color theme="0" tint="-0.24973296304208503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76348155156103"/>
      </bottom>
      <diagonal/>
    </border>
    <border>
      <left style="thin">
        <color auto="1"/>
      </left>
      <right/>
      <top style="thin">
        <color theme="0" tint="-0.24976348155156103"/>
      </top>
      <bottom style="thin">
        <color theme="0" tint="-0.24976348155156103"/>
      </bottom>
      <diagonal/>
    </border>
    <border>
      <left style="thin">
        <color auto="1"/>
      </left>
      <right/>
      <top style="thin">
        <color theme="0" tint="-0.24976348155156103"/>
      </top>
      <bottom style="thin">
        <color auto="1"/>
      </bottom>
      <diagonal/>
    </border>
    <border>
      <left style="thin">
        <color theme="0" tint="-0.24973296304208503"/>
      </left>
      <right style="thin">
        <color theme="0" tint="-0.24973296304208503"/>
      </right>
      <top style="thin">
        <color auto="1"/>
      </top>
      <bottom style="thin">
        <color theme="0" tint="-0.24973296304208503"/>
      </bottom>
      <diagonal/>
    </border>
    <border>
      <left style="thin">
        <color theme="0" tint="-0.24973296304208503"/>
      </left>
      <right style="thin">
        <color auto="1"/>
      </right>
      <top style="thin">
        <color auto="1"/>
      </top>
      <bottom style="thin">
        <color theme="0" tint="-0.24973296304208503"/>
      </bottom>
      <diagonal/>
    </border>
    <border>
      <left style="thin">
        <color auto="1"/>
      </left>
      <right/>
      <top style="thin">
        <color theme="0" tint="-0.2497329630420850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0" tint="-0.24973296304208503"/>
      </top>
      <bottom/>
      <diagonal/>
    </border>
    <border>
      <left/>
      <right style="thin">
        <color auto="1"/>
      </right>
      <top style="thin">
        <color theme="0" tint="-0.24973296304208503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24973296304208503"/>
      </left>
      <right/>
      <top style="thin">
        <color theme="0" tint="-0.24973296304208503"/>
      </top>
      <bottom style="thin">
        <color theme="0" tint="-0.24973296304208503"/>
      </bottom>
      <diagonal/>
    </border>
    <border>
      <left/>
      <right style="thin">
        <color auto="1"/>
      </right>
      <top style="thin">
        <color theme="0" tint="-0.24973296304208503"/>
      </top>
      <bottom style="thin">
        <color theme="0" tint="-0.2497329630420850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 tint="-0.24973296304208503"/>
      </right>
      <top style="thin">
        <color theme="0" tint="-0.24973296304208503"/>
      </top>
      <bottom/>
      <diagonal/>
    </border>
    <border>
      <left style="thin">
        <color theme="0" tint="-0.24970244453260904"/>
      </left>
      <right/>
      <top/>
      <bottom/>
      <diagonal/>
    </border>
    <border>
      <left/>
      <right style="thin">
        <color theme="0" tint="-0.24970244453260904"/>
      </right>
      <top/>
      <bottom/>
      <diagonal/>
    </border>
    <border>
      <left style="thin">
        <color theme="0"/>
      </left>
      <right/>
      <top style="thin">
        <color theme="0" tint="-0.24970244453260904"/>
      </top>
      <bottom style="thin">
        <color auto="1"/>
      </bottom>
      <diagonal/>
    </border>
    <border>
      <left/>
      <right style="thin">
        <color auto="1"/>
      </right>
      <top style="thin">
        <color theme="0" tint="-0.2497024445326090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theme="0" tint="-0.24970244453260904"/>
      </bottom>
      <diagonal/>
    </border>
    <border>
      <left/>
      <right style="thin">
        <color auto="1"/>
      </right>
      <top style="thin">
        <color auto="1"/>
      </top>
      <bottom style="thin">
        <color theme="0" tint="-0.24970244453260904"/>
      </bottom>
      <diagonal/>
    </border>
    <border>
      <left style="thin">
        <color theme="0"/>
      </left>
      <right/>
      <top style="thin">
        <color theme="0" tint="-0.24970244453260904"/>
      </top>
      <bottom style="thin">
        <color theme="0" tint="-0.24970244453260904"/>
      </bottom>
      <diagonal/>
    </border>
    <border>
      <left/>
      <right style="thin">
        <color auto="1"/>
      </right>
      <top style="thin">
        <color theme="0" tint="-0.24970244453260904"/>
      </top>
      <bottom style="thin">
        <color theme="0" tint="-0.2497024445326090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3">
    <xf numFmtId="0" fontId="0" fillId="0" borderId="0" xfId="0"/>
    <xf numFmtId="3" fontId="0" fillId="0" borderId="66" xfId="0" applyNumberFormat="1" applyBorder="1" applyAlignment="1" applyProtection="1">
      <alignment horizontal="center" vertical="center"/>
      <protection locked="0"/>
    </xf>
    <xf numFmtId="0" fontId="1" fillId="4" borderId="65" xfId="0" applyFont="1" applyFill="1" applyBorder="1" applyAlignment="1" applyProtection="1">
      <alignment horizontal="left" vertical="center" wrapText="1"/>
    </xf>
    <xf numFmtId="0" fontId="1" fillId="4" borderId="64" xfId="0" applyFont="1" applyFill="1" applyBorder="1" applyAlignment="1" applyProtection="1">
      <alignment horizontal="left" vertical="center" wrapText="1"/>
    </xf>
    <xf numFmtId="0" fontId="0" fillId="0" borderId="63" xfId="0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left" vertical="center"/>
      <protection locked="0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textRotation="255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3" fontId="4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Border="1" applyAlignment="1">
      <alignment vertical="center" wrapText="1"/>
    </xf>
    <xf numFmtId="0" fontId="6" fillId="3" borderId="12" xfId="0" applyFont="1" applyFill="1" applyBorder="1" applyAlignment="1" applyProtection="1">
      <alignment horizontal="left" vertical="center" wrapText="1"/>
    </xf>
    <xf numFmtId="0" fontId="1" fillId="4" borderId="13" xfId="0" applyFont="1" applyFill="1" applyBorder="1" applyAlignment="1" applyProtection="1">
      <alignment horizontal="left" vertical="center" wrapText="1"/>
    </xf>
    <xf numFmtId="0" fontId="1" fillId="4" borderId="14" xfId="0" applyFont="1" applyFill="1" applyBorder="1" applyAlignment="1" applyProtection="1">
      <alignment horizontal="left" vertical="center" wrapText="1"/>
    </xf>
    <xf numFmtId="0" fontId="1" fillId="4" borderId="15" xfId="0" applyFont="1" applyFill="1" applyBorder="1" applyAlignment="1" applyProtection="1">
      <alignment horizontal="left" vertical="center" wrapText="1"/>
    </xf>
    <xf numFmtId="0" fontId="3" fillId="2" borderId="16" xfId="0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0" fillId="5" borderId="0" xfId="0" applyFill="1"/>
    <xf numFmtId="1" fontId="8" fillId="4" borderId="17" xfId="0" applyNumberFormat="1" applyFont="1" applyFill="1" applyBorder="1" applyAlignment="1" applyProtection="1">
      <alignment horizontal="center" vertical="center" wrapText="1"/>
    </xf>
    <xf numFmtId="1" fontId="2" fillId="0" borderId="18" xfId="0" applyNumberFormat="1" applyFont="1" applyBorder="1" applyAlignment="1">
      <alignment horizontal="center"/>
    </xf>
    <xf numFmtId="0" fontId="6" fillId="3" borderId="19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left" vertical="center" wrapText="1"/>
    </xf>
    <xf numFmtId="0" fontId="6" fillId="3" borderId="21" xfId="0" applyFont="1" applyFill="1" applyBorder="1" applyAlignment="1" applyProtection="1">
      <alignment horizontal="left" vertical="center" wrapText="1"/>
    </xf>
    <xf numFmtId="0" fontId="1" fillId="4" borderId="22" xfId="0" applyFont="1" applyFill="1" applyBorder="1" applyAlignment="1" applyProtection="1">
      <alignment horizontal="left" vertical="center" wrapText="1"/>
    </xf>
    <xf numFmtId="0" fontId="1" fillId="4" borderId="23" xfId="0" applyFont="1" applyFill="1" applyBorder="1" applyAlignment="1" applyProtection="1">
      <alignment horizontal="left" vertical="center" wrapText="1"/>
    </xf>
    <xf numFmtId="0" fontId="0" fillId="2" borderId="24" xfId="0" applyFill="1" applyBorder="1" applyAlignment="1">
      <alignment vertical="center"/>
    </xf>
    <xf numFmtId="3" fontId="0" fillId="2" borderId="0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1" fillId="4" borderId="25" xfId="0" applyFont="1" applyFill="1" applyBorder="1" applyAlignment="1" applyProtection="1">
      <alignment horizontal="left" vertical="center" wrapText="1"/>
    </xf>
    <xf numFmtId="0" fontId="1" fillId="4" borderId="26" xfId="0" applyFont="1" applyFill="1" applyBorder="1" applyAlignment="1" applyProtection="1">
      <alignment horizontal="left" vertical="center" wrapText="1"/>
    </xf>
    <xf numFmtId="0" fontId="1" fillId="4" borderId="27" xfId="0" applyFont="1" applyFill="1" applyBorder="1" applyAlignment="1" applyProtection="1">
      <alignment horizontal="left" vertical="center" wrapText="1"/>
    </xf>
    <xf numFmtId="0" fontId="9" fillId="0" borderId="0" xfId="0" applyFont="1"/>
    <xf numFmtId="0" fontId="0" fillId="0" borderId="28" xfId="0" applyBorder="1"/>
    <xf numFmtId="0" fontId="0" fillId="4" borderId="0" xfId="0" applyFill="1"/>
    <xf numFmtId="3" fontId="0" fillId="0" borderId="29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3" fontId="0" fillId="0" borderId="31" xfId="0" applyNumberFormat="1" applyBorder="1" applyAlignment="1" applyProtection="1">
      <alignment horizontal="center" vertical="center"/>
      <protection locked="0"/>
    </xf>
    <xf numFmtId="0" fontId="0" fillId="0" borderId="0" xfId="0" applyFill="1"/>
    <xf numFmtId="0" fontId="18" fillId="0" borderId="32" xfId="0" applyFont="1" applyFill="1" applyBorder="1" applyAlignment="1" applyProtection="1">
      <alignment horizontal="left" vertical="center"/>
    </xf>
    <xf numFmtId="0" fontId="19" fillId="0" borderId="33" xfId="0" applyFont="1" applyFill="1" applyBorder="1" applyAlignment="1" applyProtection="1">
      <alignment horizontal="left" vertical="center"/>
    </xf>
    <xf numFmtId="0" fontId="19" fillId="0" borderId="34" xfId="0" applyFont="1" applyFill="1" applyBorder="1" applyAlignment="1" applyProtection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 wrapText="1"/>
    </xf>
    <xf numFmtId="0" fontId="1" fillId="0" borderId="39" xfId="0" applyFont="1" applyBorder="1" applyAlignment="1">
      <alignment vertical="center"/>
    </xf>
    <xf numFmtId="0" fontId="6" fillId="3" borderId="40" xfId="0" applyFont="1" applyFill="1" applyBorder="1" applyAlignment="1" applyProtection="1">
      <alignment horizontal="left" vertical="center" wrapText="1"/>
    </xf>
    <xf numFmtId="1" fontId="8" fillId="4" borderId="41" xfId="0" applyNumberFormat="1" applyFont="1" applyFill="1" applyBorder="1" applyAlignment="1" applyProtection="1">
      <alignment horizontal="center" vertical="center" wrapText="1"/>
    </xf>
    <xf numFmtId="0" fontId="1" fillId="4" borderId="42" xfId="0" applyFont="1" applyFill="1" applyBorder="1" applyAlignment="1" applyProtection="1">
      <alignment horizontal="left" vertical="center" wrapText="1"/>
    </xf>
    <xf numFmtId="0" fontId="6" fillId="3" borderId="43" xfId="0" applyFont="1" applyFill="1" applyBorder="1" applyAlignment="1" applyProtection="1">
      <alignment horizontal="left" vertical="center" wrapText="1"/>
    </xf>
    <xf numFmtId="0" fontId="6" fillId="3" borderId="44" xfId="0" applyFont="1" applyFill="1" applyBorder="1" applyAlignment="1" applyProtection="1">
      <alignment horizontal="left" vertical="center" wrapText="1"/>
    </xf>
    <xf numFmtId="0" fontId="6" fillId="3" borderId="45" xfId="0" applyFont="1" applyFill="1" applyBorder="1" applyAlignment="1" applyProtection="1">
      <alignment horizontal="left" vertical="center" wrapText="1"/>
    </xf>
    <xf numFmtId="0" fontId="1" fillId="4" borderId="43" xfId="0" applyFont="1" applyFill="1" applyBorder="1" applyAlignment="1" applyProtection="1">
      <alignment horizontal="left" vertical="center" wrapText="1"/>
    </xf>
    <xf numFmtId="3" fontId="0" fillId="0" borderId="46" xfId="0" applyNumberFormat="1" applyBorder="1" applyAlignment="1" applyProtection="1">
      <alignment horizontal="center"/>
      <protection locked="0"/>
    </xf>
    <xf numFmtId="0" fontId="0" fillId="2" borderId="47" xfId="0" applyFill="1" applyBorder="1"/>
    <xf numFmtId="0" fontId="2" fillId="4" borderId="48" xfId="0" applyFont="1" applyFill="1" applyBorder="1" applyAlignment="1">
      <alignment horizontal="center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3" fontId="4" fillId="0" borderId="49" xfId="0" applyNumberFormat="1" applyFont="1" applyBorder="1" applyAlignment="1" applyProtection="1">
      <alignment horizontal="center" vertical="center" wrapText="1"/>
      <protection locked="0"/>
    </xf>
    <xf numFmtId="3" fontId="4" fillId="0" borderId="15" xfId="0" applyNumberFormat="1" applyFont="1" applyBorder="1" applyAlignment="1" applyProtection="1">
      <alignment horizontal="center" vertical="center" wrapText="1"/>
      <protection locked="0"/>
    </xf>
    <xf numFmtId="3" fontId="4" fillId="0" borderId="0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165" fontId="14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center"/>
      <protection locked="0"/>
    </xf>
    <xf numFmtId="14" fontId="19" fillId="0" borderId="50" xfId="0" applyNumberFormat="1" applyFont="1" applyFill="1" applyBorder="1" applyAlignment="1" applyProtection="1">
      <alignment vertical="center"/>
      <protection locked="0"/>
    </xf>
    <xf numFmtId="0" fontId="19" fillId="0" borderId="28" xfId="0" applyFont="1" applyFill="1" applyBorder="1" applyAlignment="1" applyProtection="1">
      <alignment vertical="center"/>
      <protection locked="0"/>
    </xf>
    <xf numFmtId="14" fontId="19" fillId="0" borderId="51" xfId="0" applyNumberFormat="1" applyFont="1" applyFill="1" applyBorder="1" applyAlignment="1" applyProtection="1">
      <alignment vertical="center"/>
      <protection locked="0"/>
    </xf>
    <xf numFmtId="3" fontId="0" fillId="0" borderId="50" xfId="0" applyNumberFormat="1" applyBorder="1" applyAlignment="1" applyProtection="1">
      <alignment horizontal="center"/>
      <protection locked="0"/>
    </xf>
    <xf numFmtId="0" fontId="0" fillId="2" borderId="52" xfId="0" applyFill="1" applyBorder="1"/>
    <xf numFmtId="0" fontId="1" fillId="4" borderId="53" xfId="0" applyFont="1" applyFill="1" applyBorder="1" applyAlignment="1" applyProtection="1">
      <alignment horizontal="left" vertical="center" wrapText="1"/>
    </xf>
    <xf numFmtId="3" fontId="0" fillId="0" borderId="54" xfId="0" applyNumberFormat="1" applyBorder="1" applyAlignment="1" applyProtection="1">
      <alignment horizontal="center"/>
      <protection locked="0"/>
    </xf>
    <xf numFmtId="0" fontId="0" fillId="2" borderId="55" xfId="0" applyFill="1" applyBorder="1"/>
    <xf numFmtId="0" fontId="1" fillId="4" borderId="56" xfId="0" applyFont="1" applyFill="1" applyBorder="1" applyAlignment="1" applyProtection="1">
      <alignment horizontal="left" vertical="center" wrapText="1"/>
    </xf>
    <xf numFmtId="3" fontId="0" fillId="0" borderId="57" xfId="0" applyNumberFormat="1" applyBorder="1" applyAlignment="1" applyProtection="1">
      <alignment horizontal="center"/>
      <protection locked="0"/>
    </xf>
    <xf numFmtId="0" fontId="0" fillId="2" borderId="58" xfId="0" applyFill="1" applyBorder="1"/>
    <xf numFmtId="1" fontId="22" fillId="0" borderId="0" xfId="0" applyNumberFormat="1" applyFont="1" applyFill="1" applyAlignment="1">
      <alignment vertical="center" wrapText="1"/>
    </xf>
    <xf numFmtId="1" fontId="23" fillId="0" borderId="0" xfId="0" applyNumberFormat="1" applyFont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3" fillId="0" borderId="0" xfId="0" applyNumberFormat="1" applyFont="1" applyAlignment="1">
      <alignment horizontal="left" vertical="center" wrapText="1"/>
    </xf>
    <xf numFmtId="0" fontId="24" fillId="4" borderId="0" xfId="0" applyFont="1" applyFill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3" fontId="4" fillId="0" borderId="59" xfId="0" applyNumberFormat="1" applyFont="1" applyBorder="1" applyAlignment="1" applyProtection="1">
      <alignment horizontal="center" vertical="center" wrapText="1"/>
      <protection locked="0"/>
    </xf>
    <xf numFmtId="3" fontId="4" fillId="0" borderId="60" xfId="0" applyNumberFormat="1" applyFont="1" applyBorder="1" applyAlignment="1" applyProtection="1">
      <alignment horizontal="center" vertical="center" wrapText="1"/>
      <protection locked="0"/>
    </xf>
    <xf numFmtId="3" fontId="4" fillId="0" borderId="61" xfId="0" applyNumberFormat="1" applyFont="1" applyBorder="1" applyAlignment="1" applyProtection="1">
      <alignment horizontal="center" vertical="center" wrapText="1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0" fillId="2" borderId="67" xfId="0" applyFill="1" applyBorder="1" applyAlignment="1">
      <alignment horizontal="left" vertical="center"/>
    </xf>
    <xf numFmtId="0" fontId="0" fillId="2" borderId="68" xfId="0" applyFill="1" applyBorder="1" applyAlignment="1">
      <alignment horizontal="left" vertical="center"/>
    </xf>
    <xf numFmtId="0" fontId="0" fillId="0" borderId="69" xfId="0" applyBorder="1" applyAlignment="1" applyProtection="1">
      <alignment horizontal="left" vertical="center"/>
      <protection locked="0"/>
    </xf>
    <xf numFmtId="0" fontId="0" fillId="0" borderId="70" xfId="0" applyBorder="1" applyAlignment="1" applyProtection="1">
      <alignment horizontal="left" vertical="center"/>
      <protection locked="0"/>
    </xf>
    <xf numFmtId="0" fontId="21" fillId="2" borderId="35" xfId="0" applyFont="1" applyFill="1" applyBorder="1" applyAlignment="1">
      <alignment horizontal="center" vertical="center" textRotation="45" wrapText="1"/>
    </xf>
    <xf numFmtId="0" fontId="21" fillId="2" borderId="71" xfId="0" applyFont="1" applyFill="1" applyBorder="1" applyAlignment="1">
      <alignment horizontal="center" vertical="center" textRotation="45" wrapText="1"/>
    </xf>
    <xf numFmtId="0" fontId="21" fillId="2" borderId="72" xfId="0" applyFont="1" applyFill="1" applyBorder="1" applyAlignment="1">
      <alignment horizontal="center" vertical="center" textRotation="45" wrapText="1"/>
    </xf>
    <xf numFmtId="0" fontId="10" fillId="0" borderId="0" xfId="0" applyFont="1" applyFill="1" applyAlignment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3" fontId="14" fillId="0" borderId="28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74" xfId="0" applyFont="1" applyFill="1" applyBorder="1" applyAlignment="1" applyProtection="1">
      <alignment horizontal="center" vertical="center"/>
    </xf>
    <xf numFmtId="0" fontId="16" fillId="0" borderId="75" xfId="0" applyFont="1" applyFill="1" applyBorder="1" applyAlignment="1" applyProtection="1">
      <alignment horizontal="center" vertical="center"/>
    </xf>
    <xf numFmtId="0" fontId="20" fillId="0" borderId="66" xfId="0" applyFont="1" applyFill="1" applyBorder="1" applyAlignment="1" applyProtection="1">
      <alignment horizontal="left" vertical="center"/>
      <protection locked="0"/>
    </xf>
    <xf numFmtId="0" fontId="20" fillId="0" borderId="73" xfId="0" applyFont="1" applyFill="1" applyBorder="1" applyAlignment="1" applyProtection="1">
      <alignment horizontal="left" vertical="center"/>
      <protection locked="0"/>
    </xf>
    <xf numFmtId="0" fontId="17" fillId="0" borderId="74" xfId="0" applyFont="1" applyFill="1" applyBorder="1" applyAlignment="1" applyProtection="1">
      <alignment horizontal="center" vertical="center"/>
    </xf>
    <xf numFmtId="0" fontId="17" fillId="0" borderId="75" xfId="0" applyFont="1" applyFill="1" applyBorder="1" applyAlignment="1" applyProtection="1">
      <alignment horizontal="center" vertical="center"/>
    </xf>
    <xf numFmtId="3" fontId="14" fillId="0" borderId="74" xfId="0" applyNumberFormat="1" applyFont="1" applyFill="1" applyBorder="1" applyAlignment="1" applyProtection="1">
      <alignment horizontal="center" vertical="center" wrapText="1"/>
    </xf>
    <xf numFmtId="3" fontId="14" fillId="0" borderId="75" xfId="0" applyNumberFormat="1" applyFont="1" applyFill="1" applyBorder="1" applyAlignment="1" applyProtection="1">
      <alignment horizontal="center" vertical="center" wrapText="1"/>
    </xf>
    <xf numFmtId="3" fontId="4" fillId="0" borderId="76" xfId="0" applyNumberFormat="1" applyFont="1" applyBorder="1" applyAlignment="1" applyProtection="1">
      <alignment vertical="center" wrapText="1"/>
      <protection locked="0"/>
    </xf>
    <xf numFmtId="3" fontId="4" fillId="0" borderId="77" xfId="0" applyNumberFormat="1" applyFont="1" applyBorder="1" applyAlignment="1" applyProtection="1">
      <alignment vertical="center" wrapText="1"/>
      <protection locked="0"/>
    </xf>
    <xf numFmtId="0" fontId="1" fillId="0" borderId="76" xfId="0" applyFont="1" applyBorder="1" applyAlignment="1">
      <alignment horizontal="left" vertical="center" wrapText="1"/>
    </xf>
    <xf numFmtId="0" fontId="1" fillId="0" borderId="77" xfId="0" applyFont="1" applyBorder="1" applyAlignment="1">
      <alignment horizontal="left" vertical="center" wrapText="1"/>
    </xf>
    <xf numFmtId="0" fontId="1" fillId="0" borderId="81" xfId="0" applyFont="1" applyBorder="1" applyAlignment="1">
      <alignment horizontal="left" vertical="center"/>
    </xf>
    <xf numFmtId="0" fontId="1" fillId="0" borderId="82" xfId="0" applyFont="1" applyBorder="1" applyAlignment="1">
      <alignment horizontal="left" vertical="center"/>
    </xf>
    <xf numFmtId="3" fontId="4" fillId="0" borderId="81" xfId="0" applyNumberFormat="1" applyFont="1" applyBorder="1" applyAlignment="1" applyProtection="1">
      <alignment vertical="center" wrapText="1"/>
      <protection locked="0"/>
    </xf>
    <xf numFmtId="3" fontId="4" fillId="0" borderId="82" xfId="0" applyNumberFormat="1" applyFont="1" applyBorder="1" applyAlignment="1" applyProtection="1">
      <alignment vertical="center" wrapText="1"/>
      <protection locked="0"/>
    </xf>
    <xf numFmtId="0" fontId="2" fillId="4" borderId="83" xfId="0" applyFont="1" applyFill="1" applyBorder="1" applyAlignment="1">
      <alignment horizontal="center"/>
    </xf>
    <xf numFmtId="0" fontId="2" fillId="4" borderId="84" xfId="0" applyFont="1" applyFill="1" applyBorder="1" applyAlignment="1">
      <alignment horizontal="center"/>
    </xf>
    <xf numFmtId="0" fontId="2" fillId="4" borderId="85" xfId="0" applyFont="1" applyFill="1" applyBorder="1" applyAlignment="1">
      <alignment horizontal="center"/>
    </xf>
    <xf numFmtId="0" fontId="2" fillId="4" borderId="7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1" fillId="0" borderId="79" xfId="0" applyFont="1" applyBorder="1" applyAlignment="1">
      <alignment horizontal="left" vertical="center"/>
    </xf>
    <xf numFmtId="0" fontId="1" fillId="0" borderId="80" xfId="0" applyFont="1" applyBorder="1" applyAlignment="1">
      <alignment horizontal="left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7">
    <dxf>
      <font>
        <b val="0"/>
        <i/>
        <color theme="1" tint="0.49980162968840602"/>
      </font>
      <fill>
        <patternFill>
          <bgColor theme="0" tint="-0.14978484450819421"/>
        </patternFill>
      </fill>
      <border>
        <left style="thin">
          <color theme="0"/>
        </left>
        <right style="thin">
          <color theme="0"/>
        </right>
      </border>
    </dxf>
    <dxf>
      <font>
        <b val="0"/>
        <i/>
        <color theme="1" tint="0.49980162968840602"/>
      </font>
      <fill>
        <patternFill>
          <bgColor theme="0" tint="-0.14978484450819421"/>
        </patternFill>
      </fill>
      <border>
        <left style="thin">
          <color theme="0"/>
        </left>
        <right style="thin">
          <color theme="0"/>
        </right>
      </border>
    </dxf>
    <dxf>
      <font>
        <b val="0"/>
        <i/>
        <color theme="1" tint="0.49980162968840602"/>
      </font>
      <fill>
        <patternFill>
          <bgColor theme="0" tint="-0.14978484450819421"/>
        </patternFill>
      </fill>
      <border>
        <left style="thin">
          <color theme="0"/>
        </left>
        <right style="thin">
          <color theme="0"/>
        </right>
      </border>
    </dxf>
    <dxf>
      <font>
        <b val="0"/>
        <i/>
        <color theme="1" tint="0.49980162968840602"/>
      </font>
      <fill>
        <patternFill>
          <bgColor theme="0" tint="-0.14978484450819421"/>
        </patternFill>
      </fill>
      <border>
        <left style="thin">
          <color theme="0"/>
        </left>
        <right style="thin">
          <color theme="0"/>
        </right>
      </border>
    </dxf>
    <dxf>
      <font>
        <b val="0"/>
        <i/>
        <color theme="1" tint="0.49974059266945403"/>
      </font>
      <fill>
        <patternFill>
          <bgColor theme="0" tint="-0.14972380748924222"/>
        </patternFill>
      </fill>
      <border>
        <left style="thin">
          <color theme="0"/>
        </left>
        <right style="thin">
          <color theme="0"/>
        </right>
      </border>
    </dxf>
    <dxf>
      <font>
        <b val="0"/>
        <i/>
        <color theme="1" tint="0.49974059266945403"/>
      </font>
      <fill>
        <patternFill>
          <bgColor theme="0" tint="-0.14972380748924222"/>
        </patternFill>
      </fill>
      <border>
        <left style="thin">
          <color theme="0"/>
        </left>
        <right style="thin">
          <color theme="0"/>
        </right>
      </border>
    </dxf>
    <dxf>
      <font>
        <b val="0"/>
        <i/>
        <color theme="1" tint="0.49974059266945403"/>
      </font>
      <fill>
        <patternFill>
          <bgColor theme="0" tint="-0.14972380748924222"/>
        </patternFill>
      </fill>
      <border>
        <left style="thin">
          <color theme="0"/>
        </left>
        <right style="thin">
          <color theme="0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 sz="1200" b="1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rPr>
              <a:t>PRIORITERINGSMATRIS</a:t>
            </a:r>
          </a:p>
        </c:rich>
      </c:tx>
      <c:layout>
        <c:manualLayout>
          <c:xMode val="edge"/>
          <c:yMode val="edge"/>
          <c:x val="0.36125000000000002"/>
          <c:y val="5.45E-2"/>
        </c:manualLayout>
      </c:layout>
      <c:overlay val="0"/>
      <c:spPr>
        <a:noFill/>
        <a:ln w="635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4999999999999"/>
          <c:y val="0.14449999999999999"/>
          <c:w val="0.80600000000000005"/>
          <c:h val="0.74375000000000002"/>
        </c:manualLayout>
      </c:layout>
      <c:bubbleChart>
        <c:varyColors val="1"/>
        <c:ser>
          <c:idx val="1"/>
          <c:order val="0"/>
          <c:tx>
            <c:v>Prioriteringvärde</c:v>
          </c:tx>
          <c:spPr>
            <a:solidFill>
              <a:schemeClr val="tx1">
                <a:lumMod val="85000"/>
                <a:lumOff val="15000"/>
                <a:alpha val="93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85000"/>
                  <a:lumOff val="15000"/>
                  <a:alpha val="93000"/>
                </a:schemeClr>
              </a:solidFill>
              <a:ln w="6350">
                <a:noFill/>
              </a:ln>
            </c:spPr>
            <c:extLst>
              <c:ext xmlns:c16="http://schemas.microsoft.com/office/drawing/2014/chart" uri="{C3380CC4-5D6E-409C-BE32-E72D297353CC}">
                <c16:uniqueId val="{00000001-6F2B-4E17-8130-135ABEE248D5}"/>
              </c:ext>
            </c:extLst>
          </c:dPt>
          <c:xVal>
            <c:numRef>
              <c:f>Sammanställning!$I$16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Sammanställning!$I$11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Sammanställning!$E$16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F89C-4077-B43E-136E43E4E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5"/>
        <c:showNegBubbles val="0"/>
        <c:axId val="16853263"/>
        <c:axId val="19286788"/>
      </c:bubbleChart>
      <c:valAx>
        <c:axId val="16853263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minorGridlines>
          <c:spPr>
            <a:ln w="6350">
              <a:noFill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 sz="1050" b="0" i="0" u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/>
                    <a:ea typeface="Arial"/>
                    <a:cs typeface="Arial"/>
                  </a:rPr>
                  <a:t>Totalt insatsvärde</a:t>
                </a:r>
              </a:p>
            </c:rich>
          </c:tx>
          <c:overlay val="0"/>
          <c:spPr>
            <a:noFill/>
            <a:ln w="635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9286788"/>
        <c:crossesAt val="-1"/>
        <c:crossBetween val="midCat"/>
        <c:majorUnit val="1"/>
      </c:valAx>
      <c:valAx>
        <c:axId val="19286788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minorGridlines>
          <c:spPr>
            <a:ln w="6350">
              <a:noFill/>
            </a:ln>
          </c:spPr>
        </c:min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en-US" sz="1050" b="0" i="0" u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/>
                    <a:ea typeface="Arial"/>
                    <a:cs typeface="Arial"/>
                  </a:rPr>
                  <a:t>Totalt nyttovärde</a:t>
                </a:r>
              </a:p>
            </c:rich>
          </c:tx>
          <c:overlay val="0"/>
          <c:spPr>
            <a:noFill/>
            <a:ln w="635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853263"/>
        <c:crossesAt val="-1"/>
        <c:crossBetween val="midCat"/>
        <c:majorUnit val="1"/>
      </c:valAx>
      <c:spPr>
        <a:gradFill rotWithShape="1">
          <a:gsLst>
            <a:gs pos="21000">
              <a:srgbClr val="307860"/>
            </a:gs>
            <a:gs pos="54000">
              <a:srgbClr val="00B050"/>
            </a:gs>
            <a:gs pos="85000">
              <a:schemeClr val="accent1"/>
            </a:gs>
          </a:gsLst>
          <a:lin ang="18900000" scaled="1"/>
          <a:tileRect/>
        </a:gradFill>
        <a:ln w="12700" cap="flat" cmpd="sng"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  <a:round/>
    </a:ln>
  </c:spPr>
  <c:txPr>
    <a:bodyPr rot="0" vert="horz"/>
    <a:lstStyle/>
    <a:p>
      <a:pPr>
        <a:defRPr lang="en-US" u="none" baseline="0">
          <a:solidFill>
            <a:schemeClr val="tx1"/>
          </a:solidFill>
          <a:latin typeface="Arial"/>
          <a:ea typeface="Arial"/>
          <a:cs typeface="Arial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482865</xdr:colOff>
      <xdr:row>2</xdr:row>
      <xdr:rowOff>89015</xdr:rowOff>
    </xdr:from>
    <xdr:to>
      <xdr:col>3</xdr:col>
      <xdr:colOff>168752</xdr:colOff>
      <xdr:row>6</xdr:row>
      <xdr:rowOff>59530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504825"/>
          <a:ext cx="904875" cy="771525"/>
        </a:xfrm>
        <a:prstGeom prst="rect">
          <a:avLst/>
        </a:prstGeom>
      </xdr:spPr>
    </xdr:pic>
    <xdr:clientData/>
  </xdr:twoCellAnchor>
  <xdr:twoCellAnchor>
    <xdr:from>
      <xdr:col>8</xdr:col>
      <xdr:colOff>23284</xdr:colOff>
      <xdr:row>2</xdr:row>
      <xdr:rowOff>17198</xdr:rowOff>
    </xdr:from>
    <xdr:to>
      <xdr:col>8</xdr:col>
      <xdr:colOff>35190</xdr:colOff>
      <xdr:row>29</xdr:row>
      <xdr:rowOff>5291</xdr:rowOff>
    </xdr:to>
    <xdr:cxnSp macro="">
      <xdr:nvCxnSpPr>
        <xdr:cNvPr id="5" name="Rak pilkoppl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181975" y="438150"/>
          <a:ext cx="19050" cy="8220075"/>
        </a:xfrm>
        <a:prstGeom prst="straightConnector1">
          <a:avLst/>
        </a:prstGeom>
        <a:ln w="254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464344</xdr:colOff>
      <xdr:row>15</xdr:row>
      <xdr:rowOff>47625</xdr:rowOff>
    </xdr:from>
    <xdr:to>
      <xdr:col>13</xdr:col>
      <xdr:colOff>119062</xdr:colOff>
      <xdr:row>15</xdr:row>
      <xdr:rowOff>142875</xdr:rowOff>
    </xdr:to>
    <xdr:cxnSp macro="">
      <xdr:nvCxnSpPr>
        <xdr:cNvPr id="6" name="Rak pilkoppl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143000" y="4600575"/>
          <a:ext cx="13935075" cy="95250"/>
        </a:xfrm>
        <a:prstGeom prst="straightConnector1">
          <a:avLst/>
        </a:prstGeom>
        <a:ln w="254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215673</xdr:colOff>
      <xdr:row>20</xdr:row>
      <xdr:rowOff>2379</xdr:rowOff>
    </xdr:from>
    <xdr:to>
      <xdr:col>9</xdr:col>
      <xdr:colOff>339498</xdr:colOff>
      <xdr:row>44</xdr:row>
      <xdr:rowOff>166687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193405</xdr:colOff>
      <xdr:row>3</xdr:row>
      <xdr:rowOff>74084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895475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613834</xdr:colOff>
      <xdr:row>24</xdr:row>
      <xdr:rowOff>34050</xdr:rowOff>
    </xdr:from>
    <xdr:to>
      <xdr:col>14</xdr:col>
      <xdr:colOff>0</xdr:colOff>
      <xdr:row>42</xdr:row>
      <xdr:rowOff>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24875" y="4772025"/>
          <a:ext cx="3124200" cy="3390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aa\Work%20Folders\Data\KRO-Mapp\Investeringsprocessen\Business%20case_stratsys_MALL_Version%202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A"/>
      <sheetName val="STRATEGISK NYTTA"/>
      <sheetName val="EFFEKT"/>
      <sheetName val="Ekonomisk effekt"/>
      <sheetName val="GENOMFÖRBARHET"/>
      <sheetName val="RESURSÅTGÅNG"/>
      <sheetName val="SAMMANSTÄLLNING"/>
      <sheetName val="Admin"/>
      <sheetName val="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B6F29-3859-4064-8FE5-B1DA3AFEF0A3}">
  <sheetPr>
    <tabColor rgb="FF92D050"/>
  </sheetPr>
  <dimension ref="A2:N28"/>
  <sheetViews>
    <sheetView showGridLines="0" tabSelected="1" zoomScale="70" zoomScaleNormal="70" workbookViewId="0">
      <selection activeCell="K23" sqref="K23:L23"/>
    </sheetView>
  </sheetViews>
  <sheetFormatPr defaultRowHeight="15" x14ac:dyDescent="0.25"/>
  <cols>
    <col min="1" max="1" width="1" style="23" customWidth="1"/>
    <col min="4" max="4" width="12" customWidth="1"/>
    <col min="5" max="5" width="34.42578125" customWidth="1"/>
    <col min="6" max="6" width="23.42578125" customWidth="1"/>
    <col min="7" max="7" width="24.140625" customWidth="1"/>
    <col min="10" max="10" width="37.5703125" customWidth="1"/>
    <col min="11" max="11" width="23.5703125" customWidth="1"/>
    <col min="12" max="12" width="25.42578125" customWidth="1"/>
    <col min="13" max="13" width="6.28515625" customWidth="1"/>
    <col min="28" max="28" width="19.85546875" customWidth="1"/>
  </cols>
  <sheetData>
    <row r="2" spans="2:14" ht="18" x14ac:dyDescent="0.25">
      <c r="B2" s="108" t="s">
        <v>22</v>
      </c>
      <c r="C2" s="108"/>
      <c r="D2" s="108"/>
    </row>
    <row r="5" spans="2:14" ht="18" x14ac:dyDescent="0.25">
      <c r="E5" s="90" t="s">
        <v>15</v>
      </c>
      <c r="F5" s="88" t="str">
        <f>IFERROR(AVERAGE(Admin!AJ4:AJ7),"")</f>
        <v/>
      </c>
      <c r="J5" s="91" t="s">
        <v>10</v>
      </c>
      <c r="K5" s="89" t="str">
        <f>IFERROR(AVERAGE(Admin!AF4:AF6),"")</f>
        <v/>
      </c>
    </row>
    <row r="7" spans="2:14" ht="32.25" customHeight="1" x14ac:dyDescent="0.25">
      <c r="E7" s="21" t="s">
        <v>33</v>
      </c>
      <c r="F7" s="10" t="s">
        <v>93</v>
      </c>
      <c r="G7" s="9"/>
      <c r="J7" s="21" t="s">
        <v>34</v>
      </c>
      <c r="K7" s="21" t="s">
        <v>76</v>
      </c>
      <c r="L7" s="21" t="s">
        <v>41</v>
      </c>
    </row>
    <row r="8" spans="2:14" ht="29.25" customHeight="1" x14ac:dyDescent="0.25">
      <c r="E8" s="26" t="s">
        <v>21</v>
      </c>
      <c r="F8" s="109" t="s">
        <v>1</v>
      </c>
      <c r="G8" s="110"/>
      <c r="J8" s="26" t="s">
        <v>21</v>
      </c>
      <c r="K8" s="28" t="s">
        <v>25</v>
      </c>
      <c r="L8" s="27" t="s">
        <v>1</v>
      </c>
    </row>
    <row r="9" spans="2:14" ht="34.5" customHeight="1" x14ac:dyDescent="0.25">
      <c r="E9" s="30" t="s">
        <v>69</v>
      </c>
      <c r="F9" s="111"/>
      <c r="G9" s="112"/>
      <c r="J9" s="34" t="s">
        <v>78</v>
      </c>
      <c r="K9" s="40"/>
      <c r="L9" s="31" t="str">
        <f>IFERROR(IF(K9="","",VLOOKUP(K9,Admin!$A$4:$C$9,2,0)),"")</f>
        <v/>
      </c>
    </row>
    <row r="10" spans="2:14" ht="35.25" customHeight="1" x14ac:dyDescent="0.25">
      <c r="E10" s="29" t="s">
        <v>70</v>
      </c>
      <c r="F10" s="14"/>
      <c r="G10" s="13"/>
      <c r="J10" s="35" t="s">
        <v>43</v>
      </c>
      <c r="K10" s="32"/>
      <c r="L10" s="41"/>
    </row>
    <row r="11" spans="2:14" ht="33.75" customHeight="1" x14ac:dyDescent="0.25">
      <c r="C11" s="8" t="s">
        <v>27</v>
      </c>
      <c r="E11" s="30" t="s">
        <v>71</v>
      </c>
      <c r="F11" s="14"/>
      <c r="G11" s="13"/>
      <c r="J11" s="36" t="s">
        <v>79</v>
      </c>
      <c r="K11" s="42"/>
      <c r="L11" s="33" t="str">
        <f>IFERROR(IF(K11="","",VLOOKUP(K11,Admin!$E$5:$G$9,2,0)),"")</f>
        <v/>
      </c>
      <c r="N11" s="8" t="s">
        <v>28</v>
      </c>
    </row>
    <row r="12" spans="2:14" ht="36.75" customHeight="1" x14ac:dyDescent="0.25">
      <c r="C12" s="8"/>
      <c r="E12" s="20" t="s">
        <v>72</v>
      </c>
      <c r="F12" s="12"/>
      <c r="G12" s="11"/>
      <c r="N12" s="8"/>
    </row>
    <row r="13" spans="2:14" ht="24.75" customHeight="1" x14ac:dyDescent="0.25">
      <c r="C13" s="8"/>
      <c r="N13" s="8"/>
    </row>
    <row r="14" spans="2:14" ht="18" customHeight="1" x14ac:dyDescent="0.25">
      <c r="C14" s="8"/>
      <c r="J14" s="16"/>
      <c r="K14" s="16"/>
      <c r="N14" s="8"/>
    </row>
    <row r="15" spans="2:14" ht="18" customHeight="1" x14ac:dyDescent="0.25">
      <c r="C15" s="8"/>
      <c r="N15" s="8"/>
    </row>
    <row r="16" spans="2:14" x14ac:dyDescent="0.25">
      <c r="C16" s="8"/>
      <c r="N16" s="8"/>
    </row>
    <row r="17" spans="3:14" x14ac:dyDescent="0.25">
      <c r="C17" s="8"/>
      <c r="N17" s="8"/>
    </row>
    <row r="18" spans="3:14" x14ac:dyDescent="0.25">
      <c r="C18" s="8"/>
      <c r="N18" s="8"/>
    </row>
    <row r="19" spans="3:14" ht="18" x14ac:dyDescent="0.25">
      <c r="C19" s="8"/>
      <c r="E19" s="90" t="s">
        <v>16</v>
      </c>
      <c r="F19" s="88" t="str">
        <f>IFERROR(AVERAGE(Admin!AL4:AL7),"")</f>
        <v/>
      </c>
      <c r="G19" s="22"/>
      <c r="J19" s="91" t="s">
        <v>9</v>
      </c>
      <c r="K19" s="89" t="str">
        <f>IFERROR(IF(K23="JA",Admin!AH4,AVERAGE(Admin!AH5:AH9)),"")</f>
        <v/>
      </c>
      <c r="N19" s="8"/>
    </row>
    <row r="20" spans="3:14" x14ac:dyDescent="0.25">
      <c r="C20" s="8"/>
      <c r="N20" s="8"/>
    </row>
    <row r="21" spans="3:14" ht="36.75" customHeight="1" x14ac:dyDescent="0.25">
      <c r="C21" s="8"/>
      <c r="E21" s="21" t="s">
        <v>32</v>
      </c>
      <c r="F21" s="21" t="s">
        <v>73</v>
      </c>
      <c r="G21" s="21" t="s">
        <v>52</v>
      </c>
      <c r="J21" s="21" t="s">
        <v>31</v>
      </c>
      <c r="K21" s="113" t="s">
        <v>42</v>
      </c>
      <c r="L21" s="114"/>
      <c r="N21" s="8"/>
    </row>
    <row r="22" spans="3:14" ht="35.25" customHeight="1" x14ac:dyDescent="0.25">
      <c r="C22" s="8"/>
      <c r="E22" s="61" t="s">
        <v>21</v>
      </c>
      <c r="F22" s="62" t="s">
        <v>26</v>
      </c>
      <c r="G22" s="63" t="s">
        <v>1</v>
      </c>
      <c r="J22" s="26" t="s">
        <v>21</v>
      </c>
      <c r="K22" s="7" t="s">
        <v>1</v>
      </c>
      <c r="L22" s="6"/>
      <c r="N22" s="8"/>
    </row>
    <row r="23" spans="3:14" ht="38.25" customHeight="1" x14ac:dyDescent="0.25">
      <c r="D23" s="105" t="s">
        <v>84</v>
      </c>
      <c r="E23" s="64" t="s">
        <v>81</v>
      </c>
      <c r="F23" s="65"/>
      <c r="G23" s="66" t="str">
        <f>IFERROR(VLOOKUP('Kalkyl-fyrklövern'!F23,Admin!$I$4:$K$9,2,0),"")</f>
        <v/>
      </c>
      <c r="J23" s="18" t="s">
        <v>0</v>
      </c>
      <c r="K23" s="5"/>
      <c r="L23" s="4"/>
    </row>
    <row r="24" spans="3:14" ht="31.5" customHeight="1" thickBot="1" x14ac:dyDescent="0.3">
      <c r="D24" s="105"/>
      <c r="E24" s="82" t="s">
        <v>82</v>
      </c>
      <c r="F24" s="83"/>
      <c r="G24" s="84" t="str">
        <f>IFERROR(IF(F24="","",VLOOKUP('Kalkyl-fyrklövern'!F24,Admin!$Q$5:$S$9,2,0)),"")</f>
        <v/>
      </c>
      <c r="J24" s="19" t="s">
        <v>57</v>
      </c>
      <c r="K24" s="14"/>
      <c r="L24" s="13"/>
    </row>
    <row r="25" spans="3:14" ht="27.75" customHeight="1" thickBot="1" x14ac:dyDescent="0.3">
      <c r="D25" s="106"/>
      <c r="E25" s="85" t="s">
        <v>77</v>
      </c>
      <c r="F25" s="86"/>
      <c r="G25" s="87" t="str">
        <f>IFERROR(IF(F25="","",VLOOKUP('Kalkyl-fyrklövern'!F25,Admin!$M$5:$O$9,2,0)),"")</f>
        <v/>
      </c>
      <c r="J25" s="19" t="s">
        <v>58</v>
      </c>
      <c r="K25" s="14"/>
      <c r="L25" s="13"/>
    </row>
    <row r="26" spans="3:14" ht="27.75" customHeight="1" x14ac:dyDescent="0.25">
      <c r="D26" s="107" t="s">
        <v>83</v>
      </c>
      <c r="E26" s="18" t="s">
        <v>74</v>
      </c>
      <c r="F26" s="80"/>
      <c r="G26" s="81" t="str">
        <f>IFERROR(IF(F26="","",VLOOKUP('Kalkyl-fyrklövern'!F26,Admin!$Q$5:$S$9,2,0)),"")</f>
        <v/>
      </c>
      <c r="J26" s="19" t="s">
        <v>59</v>
      </c>
      <c r="K26" s="14"/>
      <c r="L26" s="13"/>
    </row>
    <row r="27" spans="3:14" x14ac:dyDescent="0.25">
      <c r="D27" s="105"/>
      <c r="E27" s="3" t="s">
        <v>80</v>
      </c>
      <c r="F27" s="1"/>
      <c r="G27" s="101" t="str">
        <f>IFERROR(IF(F27="","",VLOOKUP('Kalkyl-fyrklövern'!F27,Admin!$M$5:$O$9,2,0)),"")</f>
        <v/>
      </c>
      <c r="J27" s="60" t="s">
        <v>75</v>
      </c>
      <c r="K27" s="103"/>
      <c r="L27" s="104"/>
    </row>
    <row r="28" spans="3:14" ht="17.25" customHeight="1" x14ac:dyDescent="0.25">
      <c r="D28" s="105"/>
      <c r="E28" s="2"/>
      <c r="F28" s="100"/>
      <c r="G28" s="102" t="str">
        <f>IFERROR(IF(F28="","",VLOOKUP('Kalkyl-fyrklövern'!F28,Admin!$M$5:$O$9,2,0)),"")</f>
        <v/>
      </c>
      <c r="J28" s="20" t="s">
        <v>60</v>
      </c>
      <c r="K28" s="12"/>
      <c r="L28" s="11"/>
    </row>
  </sheetData>
  <sheetProtection sheet="1" selectLockedCells="1"/>
  <mergeCells count="22">
    <mergeCell ref="B2:D2"/>
    <mergeCell ref="F8:G8"/>
    <mergeCell ref="F9:G9"/>
    <mergeCell ref="N11:N22"/>
    <mergeCell ref="F11:G11"/>
    <mergeCell ref="F10:G10"/>
    <mergeCell ref="F12:G12"/>
    <mergeCell ref="K21:L21"/>
    <mergeCell ref="K26:L26"/>
    <mergeCell ref="K28:L28"/>
    <mergeCell ref="F7:G7"/>
    <mergeCell ref="C11:C22"/>
    <mergeCell ref="K22:L22"/>
    <mergeCell ref="K23:L23"/>
    <mergeCell ref="K24:L24"/>
    <mergeCell ref="K25:L25"/>
    <mergeCell ref="E27:E28"/>
    <mergeCell ref="F27:F28"/>
    <mergeCell ref="G27:G28"/>
    <mergeCell ref="K27:L27"/>
    <mergeCell ref="D23:D25"/>
    <mergeCell ref="D26:D28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Admin!$I$5:$I$9</xm:f>
          </x14:formula1>
          <xm:sqref>F23</xm:sqref>
        </x14:dataValidation>
        <x14:dataValidation type="list" allowBlank="1" showInputMessage="1" showErrorMessage="1" xr:uid="{00000000-0002-0000-0000-000001000000}">
          <x14:formula1>
            <xm:f>Admin!$X$4:$X$9</xm:f>
          </x14:formula1>
          <xm:sqref>L10 K26:L28</xm:sqref>
        </x14:dataValidation>
        <x14:dataValidation type="list" allowBlank="1" showInputMessage="1" showErrorMessage="1" xr:uid="{00000000-0002-0000-0000-000002000000}">
          <x14:formula1>
            <xm:f>Admin!$Z$4:$Z$5</xm:f>
          </x14:formula1>
          <xm:sqref>K23:K25</xm:sqref>
        </x14:dataValidation>
        <x14:dataValidation type="list" allowBlank="1" showInputMessage="1" showErrorMessage="1" xr:uid="{00000000-0002-0000-0000-000003000000}">
          <x14:formula1>
            <xm:f>Admin!$AB$4:$AB$9</xm:f>
          </x14:formula1>
          <xm:sqref>F9:G12</xm:sqref>
        </x14:dataValidation>
        <x14:dataValidation type="list" allowBlank="1" showInputMessage="1" showErrorMessage="1" xr:uid="{00000000-0002-0000-0000-000004000000}">
          <x14:formula1>
            <xm:f>Admin!$A$5:$A$9</xm:f>
          </x14:formula1>
          <xm:sqref>K9</xm:sqref>
        </x14:dataValidation>
        <x14:dataValidation type="list" allowBlank="1" showInputMessage="1" showErrorMessage="1" xr:uid="{00000000-0002-0000-0000-000005000000}">
          <x14:formula1>
            <xm:f>Admin!$E$5:$E$9</xm:f>
          </x14:formula1>
          <xm:sqref>K11</xm:sqref>
        </x14:dataValidation>
        <x14:dataValidation type="list" allowBlank="1" showInputMessage="1" showErrorMessage="1" xr:uid="{00000000-0002-0000-0000-000006000000}">
          <x14:formula1>
            <xm:f>Admin!$M$5:$M$9</xm:f>
          </x14:formula1>
          <xm:sqref>F25 F27:F28</xm:sqref>
        </x14:dataValidation>
        <x14:dataValidation type="list" allowBlank="1" showInputMessage="1" showErrorMessage="1" xr:uid="{00000000-0002-0000-0000-000007000000}">
          <x14:formula1>
            <xm:f>Admin!$Q$5:$Q$9</xm:f>
          </x14:formula1>
          <xm:sqref>F24 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CFAD0-81C6-4393-AA34-43DF709D621B}">
  <sheetPr>
    <tabColor theme="0"/>
  </sheetPr>
  <dimension ref="A1:Q17"/>
  <sheetViews>
    <sheetView showGridLines="0" zoomScale="80" zoomScaleNormal="80" workbookViewId="0">
      <selection activeCell="M1" sqref="M1:Q1"/>
    </sheetView>
  </sheetViews>
  <sheetFormatPr defaultRowHeight="15" x14ac:dyDescent="0.25"/>
  <cols>
    <col min="1" max="1" width="7.28515625" style="43" customWidth="1"/>
    <col min="5" max="14" width="14" customWidth="1"/>
    <col min="15" max="15" width="8.28515625" customWidth="1"/>
    <col min="16" max="16" width="2.28515625" customWidth="1"/>
    <col min="17" max="17" width="3" customWidth="1"/>
  </cols>
  <sheetData>
    <row r="1" spans="5:17" ht="15.75" x14ac:dyDescent="0.25">
      <c r="E1" s="37"/>
      <c r="L1" s="44" t="s">
        <v>44</v>
      </c>
      <c r="M1" s="122" t="s">
        <v>47</v>
      </c>
      <c r="N1" s="122"/>
      <c r="O1" s="122"/>
      <c r="P1" s="122"/>
      <c r="Q1" s="123"/>
    </row>
    <row r="2" spans="5:17" x14ac:dyDescent="0.25">
      <c r="L2" s="45" t="s">
        <v>45</v>
      </c>
      <c r="M2" s="76" t="s">
        <v>51</v>
      </c>
      <c r="N2" s="76"/>
      <c r="O2" s="76"/>
      <c r="P2" s="76"/>
      <c r="Q2" s="78"/>
    </row>
    <row r="3" spans="5:17" x14ac:dyDescent="0.25">
      <c r="L3" s="46" t="s">
        <v>46</v>
      </c>
      <c r="M3" s="77" t="s">
        <v>68</v>
      </c>
      <c r="N3" s="77"/>
      <c r="O3" s="77"/>
      <c r="P3" s="77"/>
      <c r="Q3" s="79"/>
    </row>
    <row r="4" spans="5:17" ht="18" x14ac:dyDescent="0.25">
      <c r="E4" s="38"/>
      <c r="F4" s="115" t="s">
        <v>35</v>
      </c>
      <c r="G4" s="115"/>
      <c r="H4" s="115"/>
      <c r="I4" s="116"/>
    </row>
    <row r="5" spans="5:17" ht="18" x14ac:dyDescent="0.25">
      <c r="E5" s="38"/>
      <c r="F5" s="117">
        <f>I11*I16</f>
        <v>0</v>
      </c>
      <c r="G5" s="117"/>
      <c r="H5" s="117"/>
      <c r="I5" s="118"/>
    </row>
    <row r="6" spans="5:17" x14ac:dyDescent="0.25">
      <c r="F6" s="119" t="s">
        <v>36</v>
      </c>
      <c r="G6" s="119"/>
      <c r="H6" s="119"/>
      <c r="I6" s="119"/>
    </row>
    <row r="10" spans="5:17" x14ac:dyDescent="0.25">
      <c r="E10" s="120" t="s">
        <v>9</v>
      </c>
      <c r="F10" s="121"/>
      <c r="G10" s="120" t="s">
        <v>10</v>
      </c>
      <c r="H10" s="121"/>
      <c r="I10" s="120" t="s">
        <v>37</v>
      </c>
      <c r="J10" s="121"/>
      <c r="K10" s="73"/>
      <c r="L10" s="73"/>
      <c r="M10" s="73"/>
      <c r="N10" s="73"/>
      <c r="O10" s="73"/>
      <c r="P10" s="73"/>
    </row>
    <row r="11" spans="5:17" ht="18" x14ac:dyDescent="0.25">
      <c r="E11" s="126" t="str">
        <f>'Kalkyl-fyrklövern'!K19</f>
        <v/>
      </c>
      <c r="F11" s="127"/>
      <c r="G11" s="126" t="str">
        <f>'Kalkyl-fyrklövern'!K5</f>
        <v/>
      </c>
      <c r="H11" s="127"/>
      <c r="I11" s="126">
        <f>SUM(E11:H11)</f>
        <v>0</v>
      </c>
      <c r="J11" s="127"/>
      <c r="K11" s="74"/>
      <c r="L11" s="74"/>
      <c r="M11" s="74"/>
      <c r="N11" s="74"/>
      <c r="O11" s="74"/>
      <c r="P11" s="74"/>
    </row>
    <row r="12" spans="5:17" x14ac:dyDescent="0.25">
      <c r="E12" s="119" t="s">
        <v>38</v>
      </c>
      <c r="F12" s="119"/>
      <c r="G12" s="119" t="s">
        <v>38</v>
      </c>
      <c r="H12" s="119"/>
      <c r="I12" s="119" t="s">
        <v>39</v>
      </c>
      <c r="J12" s="119"/>
      <c r="K12" s="72"/>
      <c r="L12" s="72"/>
      <c r="M12" s="72"/>
      <c r="N12" s="72"/>
      <c r="O12" s="72"/>
      <c r="P12" s="72"/>
    </row>
    <row r="15" spans="5:17" x14ac:dyDescent="0.25">
      <c r="E15" s="124" t="s">
        <v>15</v>
      </c>
      <c r="F15" s="125"/>
      <c r="G15" s="124" t="s">
        <v>16</v>
      </c>
      <c r="H15" s="125"/>
      <c r="I15" s="124" t="s">
        <v>40</v>
      </c>
      <c r="J15" s="125"/>
      <c r="K15" s="75"/>
      <c r="L15" s="75"/>
      <c r="M15" s="75"/>
      <c r="N15" s="75"/>
      <c r="O15" s="75"/>
      <c r="P15" s="75"/>
      <c r="Q15" s="75"/>
    </row>
    <row r="16" spans="5:17" ht="18" x14ac:dyDescent="0.25">
      <c r="E16" s="126" t="str">
        <f>'Kalkyl-fyrklövern'!F5</f>
        <v/>
      </c>
      <c r="F16" s="127"/>
      <c r="G16" s="126" t="str">
        <f>'Kalkyl-fyrklövern'!F19</f>
        <v/>
      </c>
      <c r="H16" s="127"/>
      <c r="I16" s="126">
        <f>SUM(E16:H16)</f>
        <v>0</v>
      </c>
      <c r="J16" s="127"/>
      <c r="K16" s="74"/>
      <c r="L16" s="74"/>
      <c r="M16" s="74"/>
      <c r="N16" s="74"/>
      <c r="O16" s="74"/>
      <c r="P16" s="74"/>
    </row>
    <row r="17" spans="5:16" x14ac:dyDescent="0.25">
      <c r="E17" s="119" t="s">
        <v>38</v>
      </c>
      <c r="F17" s="119"/>
      <c r="G17" s="119" t="s">
        <v>38</v>
      </c>
      <c r="H17" s="119"/>
      <c r="I17" s="119" t="s">
        <v>39</v>
      </c>
      <c r="J17" s="119"/>
      <c r="K17" s="72"/>
      <c r="L17" s="72"/>
      <c r="M17" s="72"/>
      <c r="N17" s="72"/>
      <c r="O17" s="72"/>
      <c r="P17" s="72"/>
    </row>
  </sheetData>
  <sheetProtection sheet="1" selectLockedCells="1"/>
  <mergeCells count="22">
    <mergeCell ref="M1:Q1"/>
    <mergeCell ref="E17:F17"/>
    <mergeCell ref="G17:H17"/>
    <mergeCell ref="I17:J17"/>
    <mergeCell ref="E15:F15"/>
    <mergeCell ref="G15:H15"/>
    <mergeCell ref="I15:J15"/>
    <mergeCell ref="E16:F16"/>
    <mergeCell ref="G16:H16"/>
    <mergeCell ref="I16:J16"/>
    <mergeCell ref="E11:F11"/>
    <mergeCell ref="G11:H11"/>
    <mergeCell ref="I11:J11"/>
    <mergeCell ref="E12:F12"/>
    <mergeCell ref="G12:H12"/>
    <mergeCell ref="I12:J12"/>
    <mergeCell ref="F4:I4"/>
    <mergeCell ref="F5:I5"/>
    <mergeCell ref="F6:I6"/>
    <mergeCell ref="E10:F10"/>
    <mergeCell ref="G10:H10"/>
    <mergeCell ref="I10:J10"/>
  </mergeCells>
  <dataValidations count="1">
    <dataValidation allowBlank="1" showErrorMessage="1" promptTitle="Definition" prompt="Summan av samtliga angivna kostnader oberoende av kalkylperiod_x000a_" sqref="F6 E12 I17 I12 G12 E17 G17" xr:uid="{00000000-0002-0000-0100-000000000000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3F9D-4445-4BF3-816A-9BB1F856A5D8}">
  <sheetPr>
    <tabColor theme="0" tint="-0.34974211859492782"/>
  </sheetPr>
  <dimension ref="A1:AN12"/>
  <sheetViews>
    <sheetView showGridLines="0" workbookViewId="0">
      <selection activeCell="F13" sqref="F13"/>
    </sheetView>
  </sheetViews>
  <sheetFormatPr defaultRowHeight="15" x14ac:dyDescent="0.25"/>
  <cols>
    <col min="1" max="1" width="13.140625" customWidth="1"/>
    <col min="5" max="5" width="18.42578125" customWidth="1"/>
    <col min="9" max="9" width="14" customWidth="1"/>
    <col min="13" max="13" width="18.140625" customWidth="1"/>
    <col min="17" max="17" width="12" customWidth="1"/>
    <col min="22" max="22" width="1.140625" style="92" customWidth="1"/>
    <col min="24" max="24" width="13.42578125" bestFit="1" customWidth="1"/>
    <col min="28" max="28" width="35" bestFit="1" customWidth="1"/>
    <col min="29" max="29" width="12.85546875" customWidth="1"/>
    <col min="30" max="30" width="1.28515625" style="39" customWidth="1"/>
    <col min="32" max="32" width="12.85546875" customWidth="1"/>
    <col min="33" max="33" width="3.85546875" customWidth="1"/>
    <col min="34" max="34" width="21.85546875" customWidth="1"/>
    <col min="35" max="35" width="4.140625" customWidth="1"/>
    <col min="36" max="36" width="22.140625" customWidth="1"/>
    <col min="37" max="37" width="5.140625" customWidth="1"/>
    <col min="38" max="38" width="19" customWidth="1"/>
    <col min="39" max="39" width="9.28515625" customWidth="1"/>
    <col min="40" max="40" width="1.28515625" style="39" customWidth="1"/>
  </cols>
  <sheetData>
    <row r="1" spans="1:39" ht="15.75" thickBot="1" x14ac:dyDescent="0.3">
      <c r="A1" s="136" t="s">
        <v>50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8"/>
      <c r="W1" s="136" t="s">
        <v>49</v>
      </c>
      <c r="X1" s="137"/>
      <c r="Y1" s="137"/>
      <c r="Z1" s="137"/>
      <c r="AA1" s="137"/>
      <c r="AB1" s="137"/>
      <c r="AC1" s="138"/>
      <c r="AE1" s="136" t="s">
        <v>48</v>
      </c>
      <c r="AF1" s="137"/>
      <c r="AG1" s="137"/>
      <c r="AH1" s="137"/>
      <c r="AI1" s="137"/>
      <c r="AJ1" s="137"/>
      <c r="AK1" s="137"/>
      <c r="AL1" s="137"/>
      <c r="AM1" s="138"/>
    </row>
    <row r="3" spans="1:39" ht="27.75" customHeight="1" x14ac:dyDescent="0.25">
      <c r="A3" s="114" t="s">
        <v>53</v>
      </c>
      <c r="B3" s="114"/>
      <c r="C3" s="114"/>
      <c r="E3" s="9" t="s">
        <v>54</v>
      </c>
      <c r="F3" s="9"/>
      <c r="G3" s="9"/>
      <c r="I3" s="114" t="s">
        <v>55</v>
      </c>
      <c r="J3" s="114"/>
      <c r="K3" s="114"/>
      <c r="M3" s="114" t="s">
        <v>56</v>
      </c>
      <c r="N3" s="114"/>
      <c r="O3" s="114"/>
      <c r="P3" s="95"/>
      <c r="Q3" s="114" t="s">
        <v>55</v>
      </c>
      <c r="R3" s="114"/>
      <c r="S3" s="114"/>
      <c r="T3" s="95"/>
      <c r="X3" s="53" t="s">
        <v>11</v>
      </c>
      <c r="Z3" s="53" t="s">
        <v>0</v>
      </c>
      <c r="AB3" s="53" t="s">
        <v>11</v>
      </c>
      <c r="AC3" s="52"/>
      <c r="AD3" s="49"/>
      <c r="AF3" s="58" t="s">
        <v>24</v>
      </c>
      <c r="AH3" s="17" t="s">
        <v>23</v>
      </c>
      <c r="AJ3" s="17" t="s">
        <v>29</v>
      </c>
      <c r="AL3" s="17" t="s">
        <v>30</v>
      </c>
    </row>
    <row r="4" spans="1:39" x14ac:dyDescent="0.25">
      <c r="A4" s="67" t="s">
        <v>8</v>
      </c>
      <c r="B4" s="139" t="s">
        <v>1</v>
      </c>
      <c r="C4" s="140"/>
      <c r="E4" s="67" t="s">
        <v>2</v>
      </c>
      <c r="F4" s="139" t="s">
        <v>1</v>
      </c>
      <c r="G4" s="140"/>
      <c r="I4" s="67" t="s">
        <v>8</v>
      </c>
      <c r="J4" s="139" t="s">
        <v>1</v>
      </c>
      <c r="K4" s="140"/>
      <c r="M4" s="67" t="s">
        <v>2</v>
      </c>
      <c r="N4" s="139" t="s">
        <v>1</v>
      </c>
      <c r="O4" s="140"/>
      <c r="P4" s="96"/>
      <c r="Q4" s="67" t="s">
        <v>8</v>
      </c>
      <c r="R4" s="139" t="s">
        <v>1</v>
      </c>
      <c r="S4" s="140"/>
      <c r="T4" s="96"/>
      <c r="X4" s="54" t="s">
        <v>3</v>
      </c>
      <c r="Z4" s="54" t="s">
        <v>13</v>
      </c>
      <c r="AB4" s="54" t="s">
        <v>89</v>
      </c>
      <c r="AC4" s="47"/>
      <c r="AD4" s="50"/>
      <c r="AF4" s="59" t="str">
        <f>IFERROR(1*LEFT('Kalkyl-fyrklövern'!L9,FIND(":",'Kalkyl-fyrklövern'!L9)-1),"")</f>
        <v/>
      </c>
      <c r="AH4" s="24" t="str">
        <f>IF('Kalkyl-fyrklövern'!K23="JA",5,"")</f>
        <v/>
      </c>
      <c r="AJ4" s="24" t="str">
        <f>IFERROR(1*LEFT('Kalkyl-fyrklövern'!F9,FIND(":",'Kalkyl-fyrklövern'!F9)-1),"")</f>
        <v/>
      </c>
      <c r="AL4" s="24" t="str">
        <f>IFERROR(1*LEFT('Kalkyl-fyrklövern'!G23,FIND(":",'Kalkyl-fyrklövern'!G23)-1),"")</f>
        <v/>
      </c>
    </row>
    <row r="5" spans="1:39" ht="15" customHeight="1" x14ac:dyDescent="0.25">
      <c r="A5" s="97">
        <v>0</v>
      </c>
      <c r="B5" s="134" t="s">
        <v>3</v>
      </c>
      <c r="C5" s="135"/>
      <c r="E5" s="97">
        <v>0</v>
      </c>
      <c r="F5" s="134" t="s">
        <v>3</v>
      </c>
      <c r="G5" s="135"/>
      <c r="I5" s="69" t="s">
        <v>61</v>
      </c>
      <c r="J5" s="141" t="s">
        <v>20</v>
      </c>
      <c r="K5" s="142"/>
      <c r="M5" s="97">
        <v>0</v>
      </c>
      <c r="N5" s="141" t="s">
        <v>20</v>
      </c>
      <c r="O5" s="142"/>
      <c r="P5" s="93"/>
      <c r="Q5" s="97">
        <v>0</v>
      </c>
      <c r="R5" s="141" t="s">
        <v>20</v>
      </c>
      <c r="S5" s="142"/>
      <c r="T5" s="93"/>
      <c r="X5" s="54" t="s">
        <v>4</v>
      </c>
      <c r="Z5" s="57" t="s">
        <v>14</v>
      </c>
      <c r="AB5" s="54" t="s">
        <v>90</v>
      </c>
      <c r="AC5" s="47"/>
      <c r="AD5" s="50"/>
      <c r="AF5" s="59" t="str">
        <f>IFERROR(1*LEFT('Kalkyl-fyrklövern'!L10,FIND(":",'Kalkyl-fyrklövern'!L10)-1),"")</f>
        <v/>
      </c>
      <c r="AH5" s="24" t="str">
        <f>IF('Kalkyl-fyrklövern'!K24="JA",5,"")</f>
        <v/>
      </c>
      <c r="AJ5" s="24" t="str">
        <f>IFERROR(1*LEFT('Kalkyl-fyrklövern'!F11,FIND(":",'Kalkyl-fyrklövern'!F11)-1),"")</f>
        <v/>
      </c>
      <c r="AL5" s="24" t="str">
        <f>IFERROR(1*LEFT('Kalkyl-fyrklövern'!G25,FIND(":",'Kalkyl-fyrklövern'!G25)-1),"")</f>
        <v/>
      </c>
    </row>
    <row r="6" spans="1:39" x14ac:dyDescent="0.25">
      <c r="A6" s="98" t="s">
        <v>87</v>
      </c>
      <c r="B6" s="134" t="s">
        <v>4</v>
      </c>
      <c r="C6" s="135"/>
      <c r="E6" s="98" t="s">
        <v>85</v>
      </c>
      <c r="F6" s="134" t="s">
        <v>4</v>
      </c>
      <c r="G6" s="135"/>
      <c r="I6" s="68" t="s">
        <v>62</v>
      </c>
      <c r="J6" s="132" t="s">
        <v>19</v>
      </c>
      <c r="K6" s="133"/>
      <c r="M6" s="98" t="s">
        <v>87</v>
      </c>
      <c r="N6" s="132" t="s">
        <v>19</v>
      </c>
      <c r="O6" s="133"/>
      <c r="P6" s="93"/>
      <c r="Q6" s="98" t="s">
        <v>85</v>
      </c>
      <c r="R6" s="132" t="s">
        <v>19</v>
      </c>
      <c r="S6" s="133"/>
      <c r="T6" s="93"/>
      <c r="X6" s="54" t="s">
        <v>5</v>
      </c>
      <c r="AB6" s="54" t="s">
        <v>5</v>
      </c>
      <c r="AC6" s="47"/>
      <c r="AD6" s="50"/>
      <c r="AF6" s="59" t="str">
        <f>IFERROR(1*LEFT('Kalkyl-fyrklövern'!L11,FIND(":",'Kalkyl-fyrklövern'!L11)-1),"")</f>
        <v/>
      </c>
      <c r="AH6" s="24" t="str">
        <f>IF('Kalkyl-fyrklövern'!K25="JA",4,"")</f>
        <v/>
      </c>
      <c r="AJ6" s="24" t="str">
        <f>IFERROR(1*LEFT('Kalkyl-fyrklövern'!F10,FIND(":",'Kalkyl-fyrklövern'!F10)-1),"")</f>
        <v/>
      </c>
      <c r="AL6" s="24" t="str">
        <f>IFERROR(1*LEFT('Kalkyl-fyrklövern'!G26,FIND(":",'Kalkyl-fyrklövern'!G26)-1),"")</f>
        <v/>
      </c>
    </row>
    <row r="7" spans="1:39" ht="15.75" thickBot="1" x14ac:dyDescent="0.3">
      <c r="A7" s="98" t="s">
        <v>62</v>
      </c>
      <c r="B7" s="134" t="s">
        <v>5</v>
      </c>
      <c r="C7" s="135"/>
      <c r="E7" s="98" t="s">
        <v>66</v>
      </c>
      <c r="F7" s="134" t="s">
        <v>5</v>
      </c>
      <c r="G7" s="135"/>
      <c r="I7" s="68" t="s">
        <v>63</v>
      </c>
      <c r="J7" s="132" t="s">
        <v>5</v>
      </c>
      <c r="K7" s="133"/>
      <c r="M7" s="98" t="s">
        <v>62</v>
      </c>
      <c r="N7" s="132" t="s">
        <v>5</v>
      </c>
      <c r="O7" s="133"/>
      <c r="P7" s="93"/>
      <c r="Q7" s="98" t="s">
        <v>66</v>
      </c>
      <c r="R7" s="132" t="s">
        <v>5</v>
      </c>
      <c r="S7" s="133"/>
      <c r="T7" s="93"/>
      <c r="X7" s="55" t="s">
        <v>6</v>
      </c>
      <c r="AB7" s="55" t="s">
        <v>91</v>
      </c>
      <c r="AC7" s="47"/>
      <c r="AD7" s="50"/>
      <c r="AF7" s="25">
        <f>SUM(AF4:AF6)</f>
        <v>0</v>
      </c>
      <c r="AH7" s="24" t="str">
        <f>IFERROR(1*LEFT('Kalkyl-fyrklövern'!K26,FIND(":",'Kalkyl-fyrklövern'!K26)-1),"")</f>
        <v/>
      </c>
      <c r="AJ7" s="24" t="str">
        <f>IFERROR(1*LEFT('Kalkyl-fyrklövern'!F12,FIND(":",'Kalkyl-fyrklövern'!F12)-1),"")</f>
        <v/>
      </c>
      <c r="AL7" s="24" t="str">
        <f>IFERROR(1*LEFT('Kalkyl-fyrklövern'!G27,FIND(":",'Kalkyl-fyrklövern'!G27)-1),"")</f>
        <v/>
      </c>
    </row>
    <row r="8" spans="1:39" ht="16.5" thickTop="1" thickBot="1" x14ac:dyDescent="0.3">
      <c r="A8" s="98" t="s">
        <v>88</v>
      </c>
      <c r="B8" s="134" t="s">
        <v>6</v>
      </c>
      <c r="C8" s="135"/>
      <c r="E8" s="98" t="s">
        <v>86</v>
      </c>
      <c r="F8" s="134" t="s">
        <v>6</v>
      </c>
      <c r="G8" s="135"/>
      <c r="I8" s="68" t="s">
        <v>64</v>
      </c>
      <c r="J8" s="132" t="s">
        <v>18</v>
      </c>
      <c r="K8" s="133"/>
      <c r="M8" s="98" t="s">
        <v>88</v>
      </c>
      <c r="N8" s="132" t="s">
        <v>18</v>
      </c>
      <c r="O8" s="133"/>
      <c r="P8" s="93"/>
      <c r="Q8" s="98" t="s">
        <v>86</v>
      </c>
      <c r="R8" s="132" t="s">
        <v>18</v>
      </c>
      <c r="S8" s="133"/>
      <c r="T8" s="93"/>
      <c r="X8" s="56" t="s">
        <v>7</v>
      </c>
      <c r="AB8" s="56" t="s">
        <v>92</v>
      </c>
      <c r="AC8" s="48"/>
      <c r="AD8" s="51"/>
      <c r="AH8" s="24" t="str">
        <f>IFERROR(1*LEFT('Kalkyl-fyrklövern'!K27,FIND(":",'Kalkyl-fyrklövern'!K27)-1),"")</f>
        <v/>
      </c>
      <c r="AJ8" s="25">
        <f>SUM(AJ4:AJ7)</f>
        <v>0</v>
      </c>
      <c r="AL8" s="25">
        <f>SUM(AL4:AL7)</f>
        <v>0</v>
      </c>
    </row>
    <row r="9" spans="1:39" ht="15.75" customHeight="1" thickTop="1" x14ac:dyDescent="0.25">
      <c r="A9" s="99" t="s">
        <v>65</v>
      </c>
      <c r="B9" s="128" t="s">
        <v>7</v>
      </c>
      <c r="C9" s="129"/>
      <c r="E9" s="99" t="s">
        <v>67</v>
      </c>
      <c r="F9" s="128" t="s">
        <v>7</v>
      </c>
      <c r="G9" s="129"/>
      <c r="I9" s="70" t="s">
        <v>65</v>
      </c>
      <c r="J9" s="130" t="s">
        <v>17</v>
      </c>
      <c r="K9" s="131"/>
      <c r="M9" s="99" t="s">
        <v>65</v>
      </c>
      <c r="N9" s="130" t="s">
        <v>17</v>
      </c>
      <c r="O9" s="131"/>
      <c r="P9" s="94"/>
      <c r="Q9" s="99" t="s">
        <v>67</v>
      </c>
      <c r="R9" s="130" t="s">
        <v>17</v>
      </c>
      <c r="S9" s="131"/>
      <c r="T9" s="94"/>
      <c r="X9" s="57" t="s">
        <v>12</v>
      </c>
      <c r="AB9" s="57" t="s">
        <v>12</v>
      </c>
      <c r="AC9" s="47"/>
      <c r="AD9" s="50"/>
      <c r="AH9" s="24" t="str">
        <f>IFERROR(1*LEFT('Kalkyl-fyrklövern'!K28,FIND(":",'Kalkyl-fyrklövern'!K28)-1),"")</f>
        <v/>
      </c>
    </row>
    <row r="10" spans="1:39" ht="15.75" thickBot="1" x14ac:dyDescent="0.3">
      <c r="A10" s="15"/>
      <c r="B10" s="15"/>
      <c r="C10" s="15"/>
      <c r="E10" s="15"/>
      <c r="F10" s="15"/>
      <c r="G10" s="15"/>
      <c r="I10" s="15"/>
      <c r="J10" s="15"/>
      <c r="K10" s="15"/>
      <c r="M10" s="15"/>
      <c r="N10" s="15"/>
      <c r="O10" s="15"/>
      <c r="P10" s="15"/>
      <c r="Q10" s="15"/>
      <c r="R10" s="15"/>
      <c r="S10" s="15"/>
      <c r="T10" s="15"/>
      <c r="AH10" s="25">
        <f>SUM(AH7:AH9)</f>
        <v>0</v>
      </c>
    </row>
    <row r="11" spans="1:39" ht="15.75" thickTop="1" x14ac:dyDescent="0.25">
      <c r="A11" s="15"/>
      <c r="B11" s="15"/>
      <c r="C11" s="15"/>
      <c r="E11" s="15"/>
      <c r="F11" s="15"/>
      <c r="G11" s="15"/>
      <c r="I11" s="15"/>
      <c r="J11" s="15"/>
      <c r="K11" s="15"/>
      <c r="M11" s="15"/>
      <c r="N11" s="15"/>
      <c r="O11" s="15"/>
      <c r="P11" s="15"/>
      <c r="Q11" s="15"/>
      <c r="R11" s="15"/>
      <c r="S11" s="15"/>
      <c r="T11" s="15"/>
    </row>
    <row r="12" spans="1:39" x14ac:dyDescent="0.25">
      <c r="A12" s="71"/>
      <c r="B12" s="15"/>
      <c r="C12" s="15"/>
      <c r="E12" s="71"/>
      <c r="F12" s="15"/>
      <c r="G12" s="15"/>
      <c r="I12" s="71"/>
      <c r="J12" s="15"/>
      <c r="K12" s="15"/>
      <c r="M12" s="71"/>
      <c r="N12" s="15"/>
      <c r="O12" s="15"/>
      <c r="P12" s="15"/>
      <c r="Q12" s="15"/>
      <c r="R12" s="15"/>
      <c r="S12" s="15"/>
      <c r="T12" s="15"/>
    </row>
  </sheetData>
  <mergeCells count="38">
    <mergeCell ref="R9:S9"/>
    <mergeCell ref="R4:S4"/>
    <mergeCell ref="R5:S5"/>
    <mergeCell ref="R6:S6"/>
    <mergeCell ref="R7:S7"/>
    <mergeCell ref="R8:S8"/>
    <mergeCell ref="W1:AC1"/>
    <mergeCell ref="AE1:AM1"/>
    <mergeCell ref="J4:K4"/>
    <mergeCell ref="N4:O4"/>
    <mergeCell ref="J5:K5"/>
    <mergeCell ref="N5:O5"/>
    <mergeCell ref="I3:K3"/>
    <mergeCell ref="M3:O3"/>
    <mergeCell ref="A1:U1"/>
    <mergeCell ref="E3:G3"/>
    <mergeCell ref="F4:G4"/>
    <mergeCell ref="F5:G5"/>
    <mergeCell ref="A3:C3"/>
    <mergeCell ref="B4:C4"/>
    <mergeCell ref="B5:C5"/>
    <mergeCell ref="Q3:S3"/>
    <mergeCell ref="F9:G9"/>
    <mergeCell ref="B9:C9"/>
    <mergeCell ref="J9:K9"/>
    <mergeCell ref="N9:O9"/>
    <mergeCell ref="N6:O6"/>
    <mergeCell ref="J7:K7"/>
    <mergeCell ref="N7:O7"/>
    <mergeCell ref="J6:K6"/>
    <mergeCell ref="J8:K8"/>
    <mergeCell ref="N8:O8"/>
    <mergeCell ref="B8:C8"/>
    <mergeCell ref="F6:G6"/>
    <mergeCell ref="F7:G7"/>
    <mergeCell ref="F8:G8"/>
    <mergeCell ref="B6:C6"/>
    <mergeCell ref="B7:C7"/>
  </mergeCells>
  <dataValidations count="2">
    <dataValidation type="decimal" operator="greaterThanOrEqual" allowBlank="1" showInputMessage="1" showErrorMessage="1" sqref="A10:C12 E10:G12 I10:K12 M10:T12" xr:uid="{00000000-0002-0000-0200-000000000000}">
      <formula1>0</formula1>
    </dataValidation>
    <dataValidation operator="greaterThanOrEqual" allowBlank="1" showInputMessage="1" showErrorMessage="1" sqref="AF4:AF6 AH7:AH9" xr:uid="{00000000-0002-0000-02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00000000-000E-0000-0200-00000B000000}">
            <xm:f>OR(XEU$12&lt;'C:\Users\karaa\Work Folders\Data\KRO-Mapp\Investeringsprocessen\[Business case_stratsys_MALL_Version 2.0.xlsm]GRUNDDATA'!#REF!, XEU$12&gt;='C:\Users\karaa\Work Folders\Data\KRO-Mapp\Investeringsprocessen\[Business case_stratsys_MALL_Version 2.0.xlsm]GRUNDDATA'!#REF!+'C:\Users\karaa\Work Folders\Data\KRO-Mapp\Investeringsprocessen\[Business case_stratsys_MALL_Version 2.0.xlsm]GRUNDDATA'!#REF!)</xm:f>
            <x14:dxf>
              <font>
                <b val="0"/>
                <i/>
                <color theme="1" tint="0.49974059266945403"/>
              </font>
              <fill>
                <patternFill>
                  <bgColor theme="0" tint="-0.14972380748924222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</border>
            </x14:dxf>
          </x14:cfRule>
          <xm:sqref>B5:B9</xm:sqref>
        </x14:conditionalFormatting>
        <x14:conditionalFormatting xmlns:xm="http://schemas.microsoft.com/office/excel/2006/main">
          <x14:cfRule type="expression" priority="10" id="{00000000-000E-0000-0200-00000A000000}">
            <xm:f>OR(XEZ$12&lt;'C:\Users\karaa\Work Folders\Data\KRO-Mapp\Investeringsprocessen\[Business case_stratsys_MALL_Version 2.0.xlsm]GRUNDDATA'!#REF!, XEZ$12&gt;='C:\Users\karaa\Work Folders\Data\KRO-Mapp\Investeringsprocessen\[Business case_stratsys_MALL_Version 2.0.xlsm]GRUNDDATA'!#REF!+'C:\Users\karaa\Work Folders\Data\KRO-Mapp\Investeringsprocessen\[Business case_stratsys_MALL_Version 2.0.xlsm]GRUNDDATA'!#REF!)</xm:f>
            <x14:dxf>
              <font>
                <b val="0"/>
                <i/>
                <color theme="1" tint="0.49974059266945403"/>
              </font>
              <fill>
                <patternFill>
                  <bgColor theme="0" tint="-0.14972380748924222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</border>
            </x14:dxf>
          </x14:cfRule>
          <xm:sqref>F5:F9</xm:sqref>
        </x14:conditionalFormatting>
        <x14:conditionalFormatting xmlns:xm="http://schemas.microsoft.com/office/excel/2006/main">
          <x14:cfRule type="expression" priority="9" id="{00000000-000E-0000-0200-000009000000}">
            <xm:f>OR(XFC$12&lt;'C:\Users\karaa\Work Folders\Data\KRO-Mapp\Investeringsprocessen\[Business case_stratsys_MALL_Version 2.0.xlsm]GRUNDDATA'!#REF!, XFC$12&gt;='C:\Users\karaa\Work Folders\Data\KRO-Mapp\Investeringsprocessen\[Business case_stratsys_MALL_Version 2.0.xlsm]GRUNDDATA'!#REF!+'C:\Users\karaa\Work Folders\Data\KRO-Mapp\Investeringsprocessen\[Business case_stratsys_MALL_Version 2.0.xlsm]GRUNDDATA'!#REF!)</xm:f>
            <x14:dxf>
              <font>
                <b val="0"/>
                <i/>
                <color theme="1" tint="0.49974059266945403"/>
              </font>
              <fill>
                <patternFill>
                  <bgColor theme="0" tint="-0.14972380748924222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</border>
            </x14:dxf>
          </x14:cfRule>
          <xm:sqref>I5:I9</xm:sqref>
        </x14:conditionalFormatting>
        <x14:conditionalFormatting xmlns:xm="http://schemas.microsoft.com/office/excel/2006/main">
          <x14:cfRule type="expression" priority="4" id="{00000000-000E-0000-0200-000004000000}">
            <xm:f>OR(#REF!&lt;'C:\Users\karaa\Work Folders\Data\KRO-Mapp\Investeringsprocessen\[Business case_stratsys_MALL_Version 2.0.xlsm]GRUNDDATA'!#REF!, #REF!&gt;='C:\Users\karaa\Work Folders\Data\KRO-Mapp\Investeringsprocessen\[Business case_stratsys_MALL_Version 2.0.xlsm]GRUNDDATA'!#REF!+'C:\Users\karaa\Work Folders\Data\KRO-Mapp\Investeringsprocessen\[Business case_stratsys_MALL_Version 2.0.xlsm]GRUNDDATA'!#REF!)</xm:f>
            <x14:dxf>
              <font>
                <b val="0"/>
                <i/>
                <color theme="1" tint="0.49980162968840602"/>
              </font>
              <fill>
                <patternFill>
                  <bgColor theme="0" tint="-0.14978484450819421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</border>
            </x14:dxf>
          </x14:cfRule>
          <xm:sqref>Q5:Q9</xm:sqref>
        </x14:conditionalFormatting>
        <x14:conditionalFormatting xmlns:xm="http://schemas.microsoft.com/office/excel/2006/main">
          <x14:cfRule type="expression" priority="3" id="{00000000-000E-0000-0200-000003000000}">
            <xm:f>OR(XET$12&lt;'C:\Users\karaa\Work Folders\Data\KRO-Mapp\Investeringsprocessen\[Business case_stratsys_MALL_Version 2.0.xlsm]GRUNDDATA'!#REF!, XET$12&gt;='C:\Users\karaa\Work Folders\Data\KRO-Mapp\Investeringsprocessen\[Business case_stratsys_MALL_Version 2.0.xlsm]GRUNDDATA'!#REF!+'C:\Users\karaa\Work Folders\Data\KRO-Mapp\Investeringsprocessen\[Business case_stratsys_MALL_Version 2.0.xlsm]GRUNDDATA'!#REF!)</xm:f>
            <x14:dxf>
              <font>
                <b val="0"/>
                <i/>
                <color theme="1" tint="0.49980162968840602"/>
              </font>
              <fill>
                <patternFill>
                  <bgColor theme="0" tint="-0.14978484450819421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</border>
            </x14:dxf>
          </x14:cfRule>
          <xm:sqref>A5:A9</xm:sqref>
        </x14:conditionalFormatting>
        <x14:conditionalFormatting xmlns:xm="http://schemas.microsoft.com/office/excel/2006/main">
          <x14:cfRule type="expression" priority="2" id="{00000000-000E-0000-0200-000002000000}">
            <xm:f>OR(#REF!&lt;'C:\Users\karaa\Work Folders\Data\KRO-Mapp\Investeringsprocessen\[Business case_stratsys_MALL_Version 2.0.xlsm]GRUNDDATA'!#REF!, #REF!&gt;='C:\Users\karaa\Work Folders\Data\KRO-Mapp\Investeringsprocessen\[Business case_stratsys_MALL_Version 2.0.xlsm]GRUNDDATA'!#REF!+'C:\Users\karaa\Work Folders\Data\KRO-Mapp\Investeringsprocessen\[Business case_stratsys_MALL_Version 2.0.xlsm]GRUNDDATA'!#REF!)</xm:f>
            <x14:dxf>
              <font>
                <b val="0"/>
                <i/>
                <color theme="1" tint="0.49980162968840602"/>
              </font>
              <fill>
                <patternFill>
                  <bgColor theme="0" tint="-0.14978484450819421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</border>
            </x14:dxf>
          </x14:cfRule>
          <xm:sqref>E5:E9</xm:sqref>
        </x14:conditionalFormatting>
        <x14:conditionalFormatting xmlns:xm="http://schemas.microsoft.com/office/excel/2006/main">
          <x14:cfRule type="expression" priority="1" id="{00000000-000E-0000-0200-000001000000}">
            <xm:f>OR(#REF!&lt;'C:\Users\karaa\Work Folders\Data\KRO-Mapp\Investeringsprocessen\[Business case_stratsys_MALL_Version 2.0.xlsm]GRUNDDATA'!#REF!, #REF!&gt;='C:\Users\karaa\Work Folders\Data\KRO-Mapp\Investeringsprocessen\[Business case_stratsys_MALL_Version 2.0.xlsm]GRUNDDATA'!#REF!+'C:\Users\karaa\Work Folders\Data\KRO-Mapp\Investeringsprocessen\[Business case_stratsys_MALL_Version 2.0.xlsm]GRUNDDATA'!#REF!)</xm:f>
            <x14:dxf>
              <font>
                <b val="0"/>
                <i/>
                <color theme="1" tint="0.49980162968840602"/>
              </font>
              <fill>
                <patternFill>
                  <bgColor theme="0" tint="-0.14978484450819421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</border>
            </x14:dxf>
          </x14:cfRule>
          <xm:sqref>M5:M9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Kalkyl-fyrklövern</vt:lpstr>
      <vt:lpstr>Sammanställning</vt:lpstr>
      <vt:lpstr>Admin</vt:lpstr>
    </vt:vector>
  </TitlesOfParts>
  <Manager/>
  <Company>Region Kronoberg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Raab-Obermayr Karl RST ledningsstöd</dc:creator>
  <cp:keywords/>
  <dc:description/>
  <cp:lastModifiedBy>Abrahamsson Daria RST FoUU utv o innovation</cp:lastModifiedBy>
  <dcterms:created xsi:type="dcterms:W3CDTF">2020-10-27T09:31:26Z</dcterms:created>
  <dcterms:modified xsi:type="dcterms:W3CDTF">2025-10-23T09:22:02Z</dcterms:modified>
  <cp:category/>
  <cp:contentStatus/>
</cp:coreProperties>
</file>